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7.xml" ContentType="application/vnd.ms-excel.person+xml"/>
  <Override PartName="/xl/persons/person5.xml" ContentType="application/vnd.ms-excel.person+xml"/>
  <Override PartName="/xl/persons/person10.xml" ContentType="application/vnd.ms-excel.person+xml"/>
  <Override PartName="/xl/persons/person6.xml" ContentType="application/vnd.ms-excel.person+xml"/>
  <Override PartName="/xl/persons/person11.xml" ContentType="application/vnd.ms-excel.person+xml"/>
  <Override PartName="/xl/persons/person2.xml" ContentType="application/vnd.ms-excel.person+xml"/>
  <Override PartName="/xl/persons/person8.xml" ContentType="application/vnd.ms-excel.person+xml"/>
  <Override PartName="/xl/persons/person.xml" ContentType="application/vnd.ms-excel.person+xml"/>
  <Override PartName="/xl/persons/person0.xml" ContentType="application/vnd.ms-excel.person+xml"/>
  <Override PartName="/xl/persons/person4.xml" ContentType="application/vnd.ms-excel.person+xml"/>
  <Override PartName="/xl/persons/person9.xml" ContentType="application/vnd.ms-excel.person+xml"/>
  <Override PartName="/xl/persons/person3.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fileSharing readOnlyRecommended="1"/>
  <workbookPr defaultThemeVersion="166925"/>
  <mc:AlternateContent xmlns:mc="http://schemas.openxmlformats.org/markup-compatibility/2006">
    <mc:Choice Requires="x15">
      <x15ac:absPath xmlns:x15ac="http://schemas.microsoft.com/office/spreadsheetml/2010/11/ac" url="C:\Users\koujimis\Desktop\"/>
    </mc:Choice>
  </mc:AlternateContent>
  <xr:revisionPtr revIDLastSave="0" documentId="13_ncr:1_{F607C5F4-833D-49E6-A248-1FD98412DC31}" xr6:coauthVersionLast="47" xr6:coauthVersionMax="47" xr10:uidLastSave="{00000000-0000-0000-0000-000000000000}"/>
  <workbookProtection workbookAlgorithmName="SHA-512" workbookHashValue="w2eE8QzlQCIsaGUwqC9U7qsngZXcdYxCnIObC5iQ0lwIO2SeyBUBicOvD8OvXCAl4Ni7vzd8yqiiFgJ2MoXWRQ==" workbookSaltValue="44gympWKqH/CuguIv7LK2Q==" workbookSpinCount="100000" lockStructure="1"/>
  <bookViews>
    <workbookView xWindow="12" yWindow="72" windowWidth="23028" windowHeight="12288" firstSheet="4" activeTab="4" xr2:uid="{7B5207B8-657D-406C-9066-A1AC3B54E73F}"/>
  </bookViews>
  <sheets>
    <sheet name="出産手当ex" sheetId="18" state="hidden" r:id="rId1"/>
    <sheet name="出産手当" sheetId="9" state="hidden" r:id="rId2"/>
    <sheet name="傷病手当ex" sheetId="17" state="hidden" r:id="rId3"/>
    <sheet name="傷病手当" sheetId="7" state="hidden" r:id="rId4"/>
    <sheet name="証明書" sheetId="14" r:id="rId5"/>
    <sheet name="記入例_常勤" sheetId="16" r:id="rId6"/>
    <sheet name="記入例_非常勤" sheetId="15" r:id="rId7"/>
    <sheet name="calc" sheetId="13" state="hidden" r:id="rId8"/>
  </sheets>
  <definedNames>
    <definedName name="_xlnm.Print_Area" localSheetId="5">記入例_常勤!$B$2:$AJ$67,記入例_常勤!$AL$2:$BT$67,記入例_常勤!$B$69:$AJ$134,記入例_常勤!$AL$69:$BT$134</definedName>
    <definedName name="_xlnm.Print_Area" localSheetId="6">記入例_非常勤!$B$2:$AJ$67,記入例_非常勤!$AL$2:$BT$67,記入例_非常勤!$B$69:$AJ$134,記入例_非常勤!$AL$69:$BT$134</definedName>
    <definedName name="_xlnm.Print_Area" localSheetId="1">出産手当!$B$2:$AJ$64,出産手当!$AL$2:$BT$64</definedName>
    <definedName name="_xlnm.Print_Area" localSheetId="0">出産手当ex!$B$2:$AJ$64,出産手当ex!$AL$2:$BT$64</definedName>
    <definedName name="_xlnm.Print_Area" localSheetId="3">傷病手当!$B$2:$AJ$64,傷病手当!$AL$2:$BT$64,傷病手当!$B$66:$AJ$128</definedName>
    <definedName name="_xlnm.Print_Area" localSheetId="2">傷病手当ex!$B$2:$AJ$64,傷病手当ex!$AL$2:$BT$64,傷病手当ex!$B$66:$AJ$128</definedName>
    <definedName name="_xlnm.Print_Area" localSheetId="4">証明書!$B$2:$AJ$67,証明書!$AL$2:$BT$67,証明書!$B$69:$AJ$134,証明書!$AL$69:$BT$134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6" i="13" l="1"/>
  <c r="J33" i="13"/>
  <c r="J27" i="13"/>
  <c r="J38" i="13"/>
  <c r="I38" i="13"/>
  <c r="J37" i="13"/>
  <c r="I37" i="13"/>
  <c r="I36" i="13"/>
  <c r="J35" i="13"/>
  <c r="I35" i="13"/>
  <c r="J34" i="13"/>
  <c r="I34" i="13"/>
  <c r="I33" i="13"/>
  <c r="J32" i="13"/>
  <c r="I32" i="13"/>
  <c r="J29" i="13"/>
  <c r="I29" i="13"/>
  <c r="J28" i="13"/>
  <c r="I28" i="13"/>
  <c r="I27" i="13"/>
  <c r="AS7" i="18"/>
  <c r="AS22" i="18"/>
  <c r="K25" i="18"/>
  <c r="G71" i="17"/>
  <c r="BI32" i="17"/>
  <c r="AQ16" i="17"/>
  <c r="AS7" i="17" l="1"/>
  <c r="K25" i="17"/>
  <c r="AU3" i="18"/>
  <c r="AL2" i="18"/>
  <c r="AF128" i="17"/>
  <c r="K67" i="17"/>
  <c r="B66" i="17"/>
  <c r="AU3" i="17"/>
  <c r="AL2" i="17"/>
  <c r="BP134" i="14"/>
  <c r="AF134" i="14"/>
  <c r="AE26" i="15"/>
  <c r="AE26" i="16"/>
  <c r="AF67" i="15"/>
  <c r="BP134" i="15" s="1"/>
  <c r="AF67" i="16"/>
  <c r="BP67" i="16" s="1"/>
  <c r="AL2" i="16"/>
  <c r="AL69" i="16" s="1"/>
  <c r="B69" i="16"/>
  <c r="AL69" i="15"/>
  <c r="B69" i="15"/>
  <c r="AL2" i="15"/>
  <c r="AH39" i="15"/>
  <c r="AH35" i="15"/>
  <c r="AL89" i="16"/>
  <c r="B89" i="16"/>
  <c r="AL84" i="16"/>
  <c r="B84" i="16"/>
  <c r="AL73" i="16"/>
  <c r="B73" i="16"/>
  <c r="AL6" i="16"/>
  <c r="BP134" i="16" l="1"/>
  <c r="AF134" i="15"/>
  <c r="AF134" i="16"/>
  <c r="B94" i="16"/>
  <c r="AL94" i="16"/>
  <c r="B99" i="16" l="1"/>
  <c r="AL99" i="16"/>
  <c r="B104" i="16" l="1"/>
  <c r="AL104" i="16"/>
  <c r="AL109" i="16" l="1"/>
  <c r="B109" i="16"/>
  <c r="B114" i="16" l="1"/>
  <c r="AL114" i="16"/>
  <c r="BV32" i="16" l="1"/>
  <c r="BV24" i="16"/>
  <c r="BV28" i="16"/>
  <c r="B119" i="16"/>
  <c r="BV22" i="16" l="1"/>
  <c r="BV26" i="16"/>
  <c r="B124" i="16"/>
  <c r="BV30" i="16"/>
  <c r="BV56" i="16" l="1"/>
  <c r="BV58" i="16"/>
  <c r="BV52" i="16"/>
  <c r="BE41" i="16"/>
  <c r="BV48" i="16" l="1"/>
  <c r="BV50" i="16"/>
  <c r="BV54" i="16"/>
  <c r="B89" i="15" l="1"/>
  <c r="AL84" i="15"/>
  <c r="B84" i="15"/>
  <c r="AL73" i="15"/>
  <c r="B73" i="15"/>
  <c r="BP67" i="15"/>
  <c r="BC65" i="15"/>
  <c r="AM45" i="15"/>
  <c r="AL6" i="15"/>
  <c r="H3" i="13"/>
  <c r="BC39" i="14"/>
  <c r="B94" i="15" l="1"/>
  <c r="AL89" i="15"/>
  <c r="BP67" i="14"/>
  <c r="BO65" i="14"/>
  <c r="BI65" i="14"/>
  <c r="BC65" i="14"/>
  <c r="BO39" i="14"/>
  <c r="BI39" i="14"/>
  <c r="AM45" i="14"/>
  <c r="L38" i="13"/>
  <c r="K38" i="13"/>
  <c r="H38" i="13"/>
  <c r="G38" i="13" s="1"/>
  <c r="L37" i="13"/>
  <c r="K37" i="13"/>
  <c r="H37" i="13"/>
  <c r="G37" i="13" s="1"/>
  <c r="L36" i="13"/>
  <c r="K36" i="13"/>
  <c r="H36" i="13"/>
  <c r="G36" i="13" s="1"/>
  <c r="L35" i="13"/>
  <c r="K35" i="13"/>
  <c r="H35" i="13"/>
  <c r="G35" i="13" s="1"/>
  <c r="L34" i="13"/>
  <c r="K34" i="13"/>
  <c r="H34" i="13"/>
  <c r="G34" i="13" s="1"/>
  <c r="L33" i="13"/>
  <c r="K33" i="13"/>
  <c r="H33" i="13"/>
  <c r="G33" i="13" s="1"/>
  <c r="L32" i="13"/>
  <c r="K32" i="13"/>
  <c r="H32" i="13"/>
  <c r="G32" i="13" s="1"/>
  <c r="L31" i="13"/>
  <c r="K31" i="13"/>
  <c r="H31" i="13"/>
  <c r="L30" i="13"/>
  <c r="K30" i="13"/>
  <c r="H30" i="13"/>
  <c r="L29" i="13"/>
  <c r="K29" i="13"/>
  <c r="H29" i="13"/>
  <c r="G29" i="13" s="1"/>
  <c r="L28" i="13"/>
  <c r="K28" i="13"/>
  <c r="H28" i="13"/>
  <c r="G28" i="13" s="1"/>
  <c r="L27" i="13"/>
  <c r="K27" i="13"/>
  <c r="H27" i="13"/>
  <c r="G27" i="13" s="1"/>
  <c r="L26" i="13"/>
  <c r="K26" i="13"/>
  <c r="J26" i="13"/>
  <c r="I26" i="13"/>
  <c r="H26" i="13"/>
  <c r="L25" i="13"/>
  <c r="K25" i="13"/>
  <c r="J25" i="13"/>
  <c r="I25" i="13"/>
  <c r="H25" i="13"/>
  <c r="L24" i="13"/>
  <c r="K24" i="13"/>
  <c r="J24" i="13"/>
  <c r="I24" i="13"/>
  <c r="H24" i="13"/>
  <c r="G24" i="13" s="1"/>
  <c r="L23" i="13"/>
  <c r="K23" i="13"/>
  <c r="J23" i="13"/>
  <c r="I23" i="13"/>
  <c r="H23" i="13"/>
  <c r="L22" i="13"/>
  <c r="K22" i="13"/>
  <c r="L21" i="13"/>
  <c r="K21" i="13"/>
  <c r="L20" i="13"/>
  <c r="K20" i="13"/>
  <c r="J20" i="13"/>
  <c r="I20" i="13"/>
  <c r="H20" i="13"/>
  <c r="G20" i="13" s="1"/>
  <c r="L19" i="13"/>
  <c r="K19" i="13"/>
  <c r="H19" i="13"/>
  <c r="L18" i="13"/>
  <c r="K18" i="13"/>
  <c r="J18" i="13"/>
  <c r="I18" i="13"/>
  <c r="H18" i="13"/>
  <c r="L17" i="13"/>
  <c r="K17" i="13"/>
  <c r="J17" i="13"/>
  <c r="I17" i="13"/>
  <c r="H17" i="13"/>
  <c r="G17" i="13" s="1"/>
  <c r="L16" i="13"/>
  <c r="K16" i="13"/>
  <c r="H16" i="13"/>
  <c r="L15" i="13"/>
  <c r="K15" i="13"/>
  <c r="J15" i="13"/>
  <c r="I15" i="13"/>
  <c r="H15" i="13"/>
  <c r="L14" i="13"/>
  <c r="K14" i="13"/>
  <c r="J14" i="13"/>
  <c r="I14" i="13"/>
  <c r="H14" i="13"/>
  <c r="G14" i="13" s="1"/>
  <c r="L13" i="13"/>
  <c r="K13" i="13"/>
  <c r="H13" i="13"/>
  <c r="L12" i="13"/>
  <c r="K12" i="13"/>
  <c r="J12" i="13"/>
  <c r="I12" i="13"/>
  <c r="H12" i="13"/>
  <c r="L11" i="13"/>
  <c r="K11" i="13"/>
  <c r="H11" i="13"/>
  <c r="L10" i="13"/>
  <c r="K10" i="13"/>
  <c r="H10" i="13"/>
  <c r="L9" i="13"/>
  <c r="K9" i="13"/>
  <c r="J9" i="13"/>
  <c r="I9" i="13"/>
  <c r="H9" i="13"/>
  <c r="L8" i="13"/>
  <c r="K8" i="13"/>
  <c r="J8" i="13"/>
  <c r="I8" i="13"/>
  <c r="H8" i="13"/>
  <c r="L7" i="13"/>
  <c r="K7" i="13"/>
  <c r="H7" i="13"/>
  <c r="L6" i="13"/>
  <c r="K6" i="13"/>
  <c r="J6" i="13"/>
  <c r="I6" i="13"/>
  <c r="H6" i="13"/>
  <c r="L5" i="13"/>
  <c r="K5" i="13"/>
  <c r="H5" i="13"/>
  <c r="L4" i="13"/>
  <c r="K4" i="13"/>
  <c r="H4" i="13"/>
  <c r="L3" i="13"/>
  <c r="K3" i="13"/>
  <c r="G3" i="13"/>
  <c r="D4" i="13"/>
  <c r="D3" i="13"/>
  <c r="D11" i="13"/>
  <c r="D10" i="13"/>
  <c r="D6" i="13"/>
  <c r="D9" i="13" s="1"/>
  <c r="D7" i="13"/>
  <c r="D5" i="13"/>
  <c r="AL84" i="14"/>
  <c r="AL73" i="14"/>
  <c r="B73" i="14"/>
  <c r="B69" i="14"/>
  <c r="AL6" i="14"/>
  <c r="AL2" i="14"/>
  <c r="AL69" i="14" s="1"/>
  <c r="G4" i="13" l="1"/>
  <c r="G5" i="13" s="1"/>
  <c r="AG21" i="15"/>
  <c r="B99" i="15"/>
  <c r="AL94" i="15"/>
  <c r="D18" i="13"/>
  <c r="G25" i="13"/>
  <c r="D8" i="13"/>
  <c r="D17" i="13" s="1"/>
  <c r="X18" i="14"/>
  <c r="Z18" i="14"/>
  <c r="AB18" i="14"/>
  <c r="AG12" i="14"/>
  <c r="AG21" i="14"/>
  <c r="D15" i="13"/>
  <c r="G26" i="13"/>
  <c r="AL89" i="14"/>
  <c r="AL99" i="15" l="1"/>
  <c r="B104" i="15"/>
  <c r="R18" i="14"/>
  <c r="N18" i="14"/>
  <c r="D14" i="13"/>
  <c r="P18" i="14"/>
  <c r="AG18" i="14"/>
  <c r="AL94" i="14"/>
  <c r="B109" i="15" l="1"/>
  <c r="AL104" i="15"/>
  <c r="I27" i="14"/>
  <c r="AL99" i="14"/>
  <c r="G6" i="13"/>
  <c r="AL109" i="15" l="1"/>
  <c r="AD30" i="15"/>
  <c r="AD28" i="15"/>
  <c r="AG30" i="15"/>
  <c r="AG28" i="15"/>
  <c r="AA30" i="15"/>
  <c r="AA28" i="15"/>
  <c r="AJ30" i="15"/>
  <c r="AJ28" i="15"/>
  <c r="B114" i="15"/>
  <c r="BG16" i="15"/>
  <c r="G29" i="14"/>
  <c r="I31" i="14" s="1"/>
  <c r="J31" i="14" s="1"/>
  <c r="K31" i="14" s="1"/>
  <c r="L31" i="14" s="1"/>
  <c r="M31" i="14" s="1"/>
  <c r="N31" i="14" s="1"/>
  <c r="O31" i="14" s="1"/>
  <c r="P31" i="14" s="1"/>
  <c r="Q31" i="14" s="1"/>
  <c r="R31" i="14" s="1"/>
  <c r="S31" i="14" s="1"/>
  <c r="T31" i="14" s="1"/>
  <c r="U31" i="14" s="1"/>
  <c r="V31" i="14" s="1"/>
  <c r="W31" i="14" s="1"/>
  <c r="X31" i="14" s="1"/>
  <c r="I33" i="14" s="1"/>
  <c r="J33" i="14" s="1"/>
  <c r="K33" i="14" s="1"/>
  <c r="L33" i="14" s="1"/>
  <c r="M33" i="14" s="1"/>
  <c r="N33" i="14" s="1"/>
  <c r="O33" i="14" s="1"/>
  <c r="P33" i="14" s="1"/>
  <c r="Q33" i="14" s="1"/>
  <c r="R33" i="14" s="1"/>
  <c r="S33" i="14" s="1"/>
  <c r="T33" i="14" s="1"/>
  <c r="C29" i="14"/>
  <c r="G7" i="13"/>
  <c r="G8" i="13" s="1"/>
  <c r="J27" i="14"/>
  <c r="K27" i="14" s="1"/>
  <c r="L27" i="14" s="1"/>
  <c r="M27" i="14" s="1"/>
  <c r="N27" i="14" s="1"/>
  <c r="O27" i="14" s="1"/>
  <c r="P27" i="14" s="1"/>
  <c r="Q27" i="14" s="1"/>
  <c r="R27" i="14" s="1"/>
  <c r="S27" i="14" s="1"/>
  <c r="T27" i="14" s="1"/>
  <c r="U27" i="14" s="1"/>
  <c r="V27" i="14" s="1"/>
  <c r="W27" i="14" s="1"/>
  <c r="X27" i="14" s="1"/>
  <c r="I29" i="14" s="1"/>
  <c r="J29" i="14" s="1"/>
  <c r="K29" i="14" s="1"/>
  <c r="L29" i="14" s="1"/>
  <c r="M29" i="14" s="1"/>
  <c r="N29" i="14" s="1"/>
  <c r="O29" i="14" s="1"/>
  <c r="P29" i="14" s="1"/>
  <c r="Q29" i="14" s="1"/>
  <c r="R29" i="14" s="1"/>
  <c r="S29" i="14" s="1"/>
  <c r="T29" i="14" s="1"/>
  <c r="AL104" i="14"/>
  <c r="AL2" i="7"/>
  <c r="AL2" i="9"/>
  <c r="K67" i="7"/>
  <c r="AU3" i="7"/>
  <c r="AU3" i="9"/>
  <c r="E28" i="14" l="1"/>
  <c r="BC17" i="14"/>
  <c r="V29" i="14"/>
  <c r="AH27" i="15"/>
  <c r="BH32" i="15"/>
  <c r="BH29" i="15"/>
  <c r="BH23" i="15"/>
  <c r="BH22" i="15"/>
  <c r="BH38" i="15"/>
  <c r="BH31" i="15"/>
  <c r="BH24" i="15"/>
  <c r="BH21" i="15"/>
  <c r="BH19" i="15"/>
  <c r="BE16" i="15"/>
  <c r="BH27" i="15"/>
  <c r="BH25" i="15"/>
  <c r="BH30" i="15"/>
  <c r="BH28" i="15"/>
  <c r="BH36" i="15"/>
  <c r="BH34" i="15"/>
  <c r="BH26" i="15"/>
  <c r="AL114" i="15"/>
  <c r="B119" i="15"/>
  <c r="G28" i="14"/>
  <c r="AJ28" i="14"/>
  <c r="AG28" i="14"/>
  <c r="AA28" i="14"/>
  <c r="AD28" i="14"/>
  <c r="G33" i="14"/>
  <c r="G32" i="14" s="1"/>
  <c r="BG17" i="14"/>
  <c r="C33" i="14"/>
  <c r="AE29" i="14"/>
  <c r="AB29" i="14"/>
  <c r="Y29" i="14"/>
  <c r="AH29" i="14"/>
  <c r="G9" i="13"/>
  <c r="AA30" i="14"/>
  <c r="AD30" i="14"/>
  <c r="U29" i="14"/>
  <c r="W29" i="14"/>
  <c r="AG30" i="14"/>
  <c r="AJ30" i="14"/>
  <c r="AL109" i="14"/>
  <c r="AF128" i="7"/>
  <c r="G10" i="13" l="1"/>
  <c r="G12" i="13" s="1"/>
  <c r="G11" i="13"/>
  <c r="G13" i="13" s="1"/>
  <c r="G15" i="13" s="1"/>
  <c r="BG16" i="14"/>
  <c r="J3" i="13"/>
  <c r="I35" i="14"/>
  <c r="G37" i="14" s="1"/>
  <c r="I39" i="14" s="1"/>
  <c r="J39" i="14" s="1"/>
  <c r="K39" i="14" s="1"/>
  <c r="L39" i="14" s="1"/>
  <c r="M39" i="14" s="1"/>
  <c r="N39" i="14" s="1"/>
  <c r="O39" i="14" s="1"/>
  <c r="P39" i="14" s="1"/>
  <c r="Q39" i="14" s="1"/>
  <c r="R39" i="14" s="1"/>
  <c r="S39" i="14" s="1"/>
  <c r="T39" i="14" s="1"/>
  <c r="U39" i="14" s="1"/>
  <c r="V39" i="14" s="1"/>
  <c r="W39" i="14" s="1"/>
  <c r="X39" i="14" s="1"/>
  <c r="I41" i="14" s="1"/>
  <c r="J41" i="14" s="1"/>
  <c r="K41" i="14" s="1"/>
  <c r="L41" i="14" s="1"/>
  <c r="M41" i="14" s="1"/>
  <c r="N41" i="14" s="1"/>
  <c r="O41" i="14" s="1"/>
  <c r="P41" i="14" s="1"/>
  <c r="Q41" i="14" s="1"/>
  <c r="R41" i="14" s="1"/>
  <c r="S41" i="14" s="1"/>
  <c r="T41" i="14" s="1"/>
  <c r="V33" i="14"/>
  <c r="W33" i="14"/>
  <c r="Y27" i="14"/>
  <c r="BM16" i="15"/>
  <c r="U33" i="14"/>
  <c r="B124" i="15"/>
  <c r="AG34" i="15"/>
  <c r="AA32" i="15"/>
  <c r="AJ34" i="15"/>
  <c r="AD32" i="15"/>
  <c r="AD34" i="15"/>
  <c r="AA34" i="15"/>
  <c r="AJ32" i="15"/>
  <c r="AG32" i="15"/>
  <c r="AB27" i="14"/>
  <c r="BM17" i="14"/>
  <c r="AE27" i="14"/>
  <c r="AH27" i="14"/>
  <c r="AJ34" i="14"/>
  <c r="AH33" i="14"/>
  <c r="AJ32" i="14"/>
  <c r="AA32" i="14"/>
  <c r="AG34" i="14"/>
  <c r="AE33" i="14"/>
  <c r="AG32" i="14"/>
  <c r="AA34" i="14"/>
  <c r="Y33" i="14"/>
  <c r="AD34" i="14"/>
  <c r="AB33" i="14"/>
  <c r="AD32" i="14"/>
  <c r="E32" i="14"/>
  <c r="BI17" i="14"/>
  <c r="I7" i="13" s="1"/>
  <c r="BH24" i="14"/>
  <c r="BH29" i="14"/>
  <c r="BH30" i="14"/>
  <c r="J13" i="13"/>
  <c r="J16" i="13"/>
  <c r="BE16" i="14"/>
  <c r="BH38" i="14"/>
  <c r="BH28" i="14"/>
  <c r="BH21" i="14"/>
  <c r="BH36" i="14"/>
  <c r="BH32" i="14"/>
  <c r="BH34" i="14"/>
  <c r="BH31" i="14"/>
  <c r="I3" i="13"/>
  <c r="BH25" i="14"/>
  <c r="BH22" i="14"/>
  <c r="BH23" i="14"/>
  <c r="BH19" i="14"/>
  <c r="BH40" i="14"/>
  <c r="BH26" i="14"/>
  <c r="BH27" i="14"/>
  <c r="AL114" i="14"/>
  <c r="B66" i="7"/>
  <c r="BM16" i="14" l="1"/>
  <c r="J7" i="13"/>
  <c r="AB31" i="14"/>
  <c r="J4" i="13"/>
  <c r="J19" i="13"/>
  <c r="J10" i="13"/>
  <c r="I16" i="13"/>
  <c r="I10" i="13"/>
  <c r="I19" i="13"/>
  <c r="I13" i="13"/>
  <c r="C41" i="14"/>
  <c r="AH41" i="14" s="1"/>
  <c r="G41" i="14"/>
  <c r="G40" i="14" s="1"/>
  <c r="C37" i="14"/>
  <c r="AJ38" i="14" s="1"/>
  <c r="G36" i="14"/>
  <c r="J35" i="14"/>
  <c r="K35" i="14" s="1"/>
  <c r="L35" i="14" s="1"/>
  <c r="M35" i="14" s="1"/>
  <c r="N35" i="14" s="1"/>
  <c r="O35" i="14" s="1"/>
  <c r="P35" i="14" s="1"/>
  <c r="Q35" i="14" s="1"/>
  <c r="R35" i="14" s="1"/>
  <c r="S35" i="14" s="1"/>
  <c r="T35" i="14" s="1"/>
  <c r="U35" i="14" s="1"/>
  <c r="V35" i="14" s="1"/>
  <c r="W35" i="14" s="1"/>
  <c r="X35" i="14" s="1"/>
  <c r="I37" i="14" s="1"/>
  <c r="J37" i="14" s="1"/>
  <c r="K37" i="14" s="1"/>
  <c r="L37" i="14" s="1"/>
  <c r="M37" i="14" s="1"/>
  <c r="N37" i="14" s="1"/>
  <c r="O37" i="14" s="1"/>
  <c r="P37" i="14" s="1"/>
  <c r="Q37" i="14" s="1"/>
  <c r="R37" i="14" s="1"/>
  <c r="S37" i="14" s="1"/>
  <c r="T37" i="14" s="1"/>
  <c r="V37" i="14" s="1"/>
  <c r="BK16" i="14"/>
  <c r="I4" i="13"/>
  <c r="Y31" i="14"/>
  <c r="AH31" i="14"/>
  <c r="AE31" i="14"/>
  <c r="BN31" i="15"/>
  <c r="BN30" i="15"/>
  <c r="BN28" i="15"/>
  <c r="BN25" i="15"/>
  <c r="BN24" i="15"/>
  <c r="BK16" i="15"/>
  <c r="BN38" i="15"/>
  <c r="BN27" i="15"/>
  <c r="BN32" i="15"/>
  <c r="BN22" i="15"/>
  <c r="BN36" i="15"/>
  <c r="BN34" i="15"/>
  <c r="BN26" i="15"/>
  <c r="BN23" i="15"/>
  <c r="BN29" i="15"/>
  <c r="BN21" i="15"/>
  <c r="BN19" i="15"/>
  <c r="BN28" i="14"/>
  <c r="BN34" i="14"/>
  <c r="BN19" i="14"/>
  <c r="BN29" i="14"/>
  <c r="BN32" i="14"/>
  <c r="BN21" i="14"/>
  <c r="BN25" i="14"/>
  <c r="BN40" i="14"/>
  <c r="BN26" i="14"/>
  <c r="BN31" i="14"/>
  <c r="BN22" i="14"/>
  <c r="AD36" i="14"/>
  <c r="BN27" i="14"/>
  <c r="BN36" i="14"/>
  <c r="BN38" i="14"/>
  <c r="BN30" i="14"/>
  <c r="BN24" i="14"/>
  <c r="BN23" i="14"/>
  <c r="I11" i="13"/>
  <c r="E36" i="14"/>
  <c r="U41" i="14"/>
  <c r="V41" i="14"/>
  <c r="BS17" i="14"/>
  <c r="I43" i="14" l="1"/>
  <c r="C45" i="14" s="1"/>
  <c r="AH45" i="14" s="1"/>
  <c r="W41" i="14"/>
  <c r="AA38" i="14"/>
  <c r="Y37" i="14"/>
  <c r="Y41" i="14"/>
  <c r="AA40" i="14"/>
  <c r="AA42" i="14"/>
  <c r="AD40" i="14"/>
  <c r="AG40" i="14"/>
  <c r="AB41" i="14"/>
  <c r="AE41" i="14"/>
  <c r="AJ40" i="14"/>
  <c r="E40" i="14"/>
  <c r="AD42" i="14"/>
  <c r="AG42" i="14"/>
  <c r="AJ42" i="14"/>
  <c r="AB37" i="14"/>
  <c r="AG36" i="14"/>
  <c r="AJ36" i="14"/>
  <c r="AD38" i="14"/>
  <c r="AE37" i="14"/>
  <c r="AH37" i="14"/>
  <c r="BO17" i="14"/>
  <c r="BT29" i="14" s="1"/>
  <c r="AA36" i="14"/>
  <c r="AG38" i="14"/>
  <c r="U37" i="14"/>
  <c r="W37" i="14"/>
  <c r="I5" i="13"/>
  <c r="Y39" i="14"/>
  <c r="AG38" i="15"/>
  <c r="AG36" i="15"/>
  <c r="AD38" i="15"/>
  <c r="AJ36" i="15"/>
  <c r="AA38" i="15"/>
  <c r="AD36" i="15"/>
  <c r="AA36" i="15"/>
  <c r="AJ38" i="15"/>
  <c r="BS16" i="15"/>
  <c r="AB39" i="14"/>
  <c r="AH39" i="14"/>
  <c r="AE39" i="14"/>
  <c r="AJ46" i="14"/>
  <c r="AA44" i="14"/>
  <c r="AG46" i="14"/>
  <c r="AA46" i="14"/>
  <c r="Y45" i="14"/>
  <c r="AD44" i="14"/>
  <c r="BS16" i="14"/>
  <c r="J5" i="13"/>
  <c r="J11" i="13"/>
  <c r="G45" i="14"/>
  <c r="G44" i="14" s="1"/>
  <c r="E44" i="14"/>
  <c r="J43" i="14"/>
  <c r="K43" i="14" s="1"/>
  <c r="L43" i="14" s="1"/>
  <c r="M43" i="14" s="1"/>
  <c r="N43" i="14" s="1"/>
  <c r="O43" i="14" s="1"/>
  <c r="P43" i="14" s="1"/>
  <c r="Q43" i="14" s="1"/>
  <c r="R43" i="14" s="1"/>
  <c r="S43" i="14" s="1"/>
  <c r="T43" i="14" s="1"/>
  <c r="U43" i="14" s="1"/>
  <c r="V43" i="14" s="1"/>
  <c r="W43" i="14" s="1"/>
  <c r="X43" i="14" s="1"/>
  <c r="I45" i="14" s="1"/>
  <c r="J45" i="14" s="1"/>
  <c r="K45" i="14" s="1"/>
  <c r="L45" i="14" s="1"/>
  <c r="M45" i="14" s="1"/>
  <c r="N45" i="14" s="1"/>
  <c r="O45" i="14" s="1"/>
  <c r="P45" i="14" s="1"/>
  <c r="Q45" i="14" s="1"/>
  <c r="R45" i="14" s="1"/>
  <c r="S45" i="14" s="1"/>
  <c r="T45" i="14" s="1"/>
  <c r="BG43" i="14"/>
  <c r="J30" i="13" s="1"/>
  <c r="BC43" i="14"/>
  <c r="I30" i="13" s="1"/>
  <c r="AB45" i="14" l="1"/>
  <c r="AG44" i="14"/>
  <c r="AJ44" i="14"/>
  <c r="BI43" i="14"/>
  <c r="BN51" i="14" s="1"/>
  <c r="AD46" i="14"/>
  <c r="AE45" i="14"/>
  <c r="I31" i="13"/>
  <c r="I22" i="13"/>
  <c r="AE35" i="14"/>
  <c r="BT23" i="14"/>
  <c r="Y35" i="14"/>
  <c r="BT21" i="14"/>
  <c r="BT25" i="14"/>
  <c r="BT38" i="14"/>
  <c r="BT31" i="14"/>
  <c r="BT24" i="14"/>
  <c r="BT19" i="14"/>
  <c r="BT27" i="14"/>
  <c r="BQ16" i="14"/>
  <c r="BT28" i="14"/>
  <c r="BT33" i="14"/>
  <c r="BT34" i="14"/>
  <c r="BT22" i="14"/>
  <c r="BT30" i="14"/>
  <c r="BV30" i="14" s="1"/>
  <c r="BT26" i="14"/>
  <c r="BT40" i="14"/>
  <c r="BT36" i="14"/>
  <c r="BT32" i="14"/>
  <c r="AH35" i="14"/>
  <c r="AB35" i="14"/>
  <c r="BT38" i="15"/>
  <c r="BT36" i="15"/>
  <c r="BT34" i="15"/>
  <c r="BT27" i="15"/>
  <c r="BT26" i="15"/>
  <c r="BT32" i="15"/>
  <c r="BT25" i="15"/>
  <c r="BV26" i="15" s="1"/>
  <c r="BT22" i="15"/>
  <c r="BT30" i="15"/>
  <c r="BT28" i="15"/>
  <c r="BT23" i="15"/>
  <c r="BQ16" i="15"/>
  <c r="BT29" i="15"/>
  <c r="BV30" i="15" s="1"/>
  <c r="BT21" i="15"/>
  <c r="BV22" i="15" s="1"/>
  <c r="BT19" i="15"/>
  <c r="BT33" i="15"/>
  <c r="BT31" i="15"/>
  <c r="BT24" i="15"/>
  <c r="W45" i="14"/>
  <c r="I21" i="13"/>
  <c r="BG42" i="14"/>
  <c r="J21" i="13"/>
  <c r="I47" i="14"/>
  <c r="J47" i="14" s="1"/>
  <c r="K47" i="14" s="1"/>
  <c r="L47" i="14" s="1"/>
  <c r="M47" i="14" s="1"/>
  <c r="N47" i="14" s="1"/>
  <c r="O47" i="14" s="1"/>
  <c r="P47" i="14" s="1"/>
  <c r="Q47" i="14" s="1"/>
  <c r="R47" i="14" s="1"/>
  <c r="S47" i="14" s="1"/>
  <c r="T47" i="14" s="1"/>
  <c r="U47" i="14" s="1"/>
  <c r="V47" i="14" s="1"/>
  <c r="W47" i="14" s="1"/>
  <c r="X47" i="14" s="1"/>
  <c r="I49" i="14" s="1"/>
  <c r="J49" i="14" s="1"/>
  <c r="K49" i="14" s="1"/>
  <c r="L49" i="14" s="1"/>
  <c r="M49" i="14" s="1"/>
  <c r="N49" i="14" s="1"/>
  <c r="O49" i="14" s="1"/>
  <c r="P49" i="14" s="1"/>
  <c r="Q49" i="14" s="1"/>
  <c r="R49" i="14" s="1"/>
  <c r="S49" i="14" s="1"/>
  <c r="T49" i="14" s="1"/>
  <c r="BM43" i="14"/>
  <c r="V45" i="14"/>
  <c r="U45" i="14"/>
  <c r="BH62" i="14"/>
  <c r="BH57" i="14"/>
  <c r="BH53" i="14"/>
  <c r="BH49" i="14"/>
  <c r="BE42" i="14"/>
  <c r="BH60" i="14"/>
  <c r="BH56" i="14"/>
  <c r="BH52" i="14"/>
  <c r="BH48" i="14"/>
  <c r="BH66" i="14"/>
  <c r="BH59" i="14"/>
  <c r="BH55" i="14"/>
  <c r="BH51" i="14"/>
  <c r="BH47" i="14"/>
  <c r="BH64" i="14"/>
  <c r="BH58" i="14"/>
  <c r="BH54" i="14"/>
  <c r="BH50" i="14"/>
  <c r="BH45" i="14"/>
  <c r="BN48" i="14" l="1"/>
  <c r="BN62" i="14"/>
  <c r="BN54" i="14"/>
  <c r="BN52" i="14"/>
  <c r="BN57" i="14"/>
  <c r="BN60" i="14"/>
  <c r="BN50" i="14"/>
  <c r="BN59" i="14"/>
  <c r="BN55" i="14"/>
  <c r="BN49" i="14"/>
  <c r="BN47" i="14"/>
  <c r="BN64" i="14"/>
  <c r="BN53" i="14"/>
  <c r="BN58" i="14"/>
  <c r="BN66" i="14"/>
  <c r="BN56" i="14"/>
  <c r="BN45" i="14"/>
  <c r="BK42" i="14"/>
  <c r="BM42" i="14"/>
  <c r="J31" i="13"/>
  <c r="J22" i="13"/>
  <c r="BV24" i="14"/>
  <c r="BV22" i="14"/>
  <c r="BV26" i="14"/>
  <c r="BV32" i="14"/>
  <c r="BV28" i="14"/>
  <c r="BV24" i="15"/>
  <c r="BV32" i="15"/>
  <c r="AD42" i="15"/>
  <c r="AG40" i="15"/>
  <c r="AD40" i="15"/>
  <c r="AJ42" i="15"/>
  <c r="AA40" i="15"/>
  <c r="AG42" i="15"/>
  <c r="BC43" i="15"/>
  <c r="AA42" i="15"/>
  <c r="AJ40" i="15"/>
  <c r="BG43" i="15"/>
  <c r="BG42" i="15" s="1"/>
  <c r="BV28" i="15"/>
  <c r="AE43" i="14"/>
  <c r="AH43" i="14"/>
  <c r="Y43" i="14"/>
  <c r="AB43" i="14"/>
  <c r="G49" i="14"/>
  <c r="BS43" i="14" s="1"/>
  <c r="BS42" i="14" s="1"/>
  <c r="C49" i="14"/>
  <c r="G23" i="13" l="1"/>
  <c r="BH66" i="15"/>
  <c r="BH62" i="15"/>
  <c r="BH59" i="15"/>
  <c r="BH54" i="15"/>
  <c r="BH51" i="15"/>
  <c r="BH45" i="15"/>
  <c r="BH64" i="15"/>
  <c r="BH56" i="15"/>
  <c r="BH49" i="15"/>
  <c r="BH60" i="15"/>
  <c r="BH57" i="15"/>
  <c r="BH53" i="15"/>
  <c r="BH52" i="15"/>
  <c r="BH47" i="15"/>
  <c r="BH55" i="15"/>
  <c r="BH50" i="15"/>
  <c r="BH48" i="15"/>
  <c r="BH58" i="15"/>
  <c r="BE42" i="15"/>
  <c r="AJ50" i="14"/>
  <c r="AH49" i="14"/>
  <c r="AJ48" i="14"/>
  <c r="Y49" i="14"/>
  <c r="AG50" i="14"/>
  <c r="AE49" i="14"/>
  <c r="AG48" i="14"/>
  <c r="AA50" i="14"/>
  <c r="AA48" i="14"/>
  <c r="AD50" i="14"/>
  <c r="AB49" i="14"/>
  <c r="AD48" i="14"/>
  <c r="E48" i="14"/>
  <c r="W49" i="14"/>
  <c r="V49" i="14"/>
  <c r="U49" i="14"/>
  <c r="G48" i="14"/>
  <c r="BO43" i="14"/>
  <c r="AN47" i="14" s="1"/>
  <c r="H22" i="13" s="1"/>
  <c r="B84" i="14"/>
  <c r="AE47" i="14" l="1"/>
  <c r="AB47" i="14"/>
  <c r="AH47" i="14"/>
  <c r="Y47" i="14"/>
  <c r="BT49" i="14"/>
  <c r="H21" i="13"/>
  <c r="G21" i="13" s="1"/>
  <c r="AU49" i="14"/>
  <c r="AW51" i="14"/>
  <c r="AM65" i="14"/>
  <c r="AU47" i="14"/>
  <c r="BT54" i="14"/>
  <c r="BT48" i="14"/>
  <c r="BB50" i="14"/>
  <c r="BT53" i="14"/>
  <c r="AM59" i="14"/>
  <c r="BT52" i="14"/>
  <c r="BT66" i="14"/>
  <c r="BT51" i="14"/>
  <c r="BT58" i="14"/>
  <c r="AU56" i="14"/>
  <c r="AU57" i="14"/>
  <c r="AW53" i="14"/>
  <c r="BB52" i="14"/>
  <c r="AM42" i="14"/>
  <c r="BT55" i="14"/>
  <c r="BT57" i="14"/>
  <c r="BT50" i="14"/>
  <c r="BT62" i="14"/>
  <c r="AU52" i="14"/>
  <c r="AU55" i="14"/>
  <c r="AW59" i="14"/>
  <c r="BB56" i="14"/>
  <c r="BE41" i="14"/>
  <c r="BT45" i="14"/>
  <c r="BT59" i="14"/>
  <c r="BT56" i="14"/>
  <c r="AU48" i="14"/>
  <c r="AU51" i="14"/>
  <c r="AU53" i="14"/>
  <c r="AW45" i="14"/>
  <c r="BB58" i="14"/>
  <c r="AM62" i="14"/>
  <c r="AW55" i="14"/>
  <c r="AW47" i="14"/>
  <c r="BB54" i="14"/>
  <c r="BB62" i="14"/>
  <c r="AW42" i="14"/>
  <c r="AM63" i="14"/>
  <c r="BT64" i="14"/>
  <c r="BQ42" i="14"/>
  <c r="BT60" i="14"/>
  <c r="BT47" i="14"/>
  <c r="AU50" i="14"/>
  <c r="AU54" i="14"/>
  <c r="AU58" i="14"/>
  <c r="AW57" i="14"/>
  <c r="BB48" i="14"/>
  <c r="AW49" i="14"/>
  <c r="BB64" i="14"/>
  <c r="AM47" i="14"/>
  <c r="B89" i="14"/>
  <c r="AF51" i="14" l="1"/>
  <c r="BV50" i="14"/>
  <c r="BV58" i="14"/>
  <c r="BV52" i="14"/>
  <c r="BV54" i="14"/>
  <c r="BV56" i="14"/>
  <c r="BV48" i="14"/>
  <c r="B94" i="14"/>
  <c r="B99" i="14" l="1"/>
  <c r="BV50" i="15" l="1"/>
  <c r="BB52" i="15"/>
  <c r="AW42" i="15"/>
  <c r="BB54" i="15"/>
  <c r="BB50" i="15"/>
  <c r="AM47" i="15"/>
  <c r="BB48" i="15"/>
  <c r="BB64" i="15"/>
  <c r="AU51" i="15"/>
  <c r="AM62" i="15"/>
  <c r="AU48" i="15"/>
  <c r="AW55" i="15"/>
  <c r="AU55" i="15"/>
  <c r="AM59" i="15"/>
  <c r="AW49" i="15"/>
  <c r="AU49" i="15"/>
  <c r="AW57" i="15"/>
  <c r="AM63" i="15"/>
  <c r="AU57" i="15"/>
  <c r="AM65" i="15"/>
  <c r="BB62" i="15"/>
  <c r="AM42" i="15"/>
  <c r="AU50" i="15"/>
  <c r="BB58" i="15"/>
  <c r="AU53" i="15"/>
  <c r="AW59" i="15"/>
  <c r="AN47" i="15"/>
  <c r="AW51" i="15"/>
  <c r="AW53" i="15"/>
  <c r="AU58" i="15"/>
  <c r="AU52" i="15"/>
  <c r="BB56" i="15"/>
  <c r="AU54" i="15"/>
  <c r="AW47" i="15"/>
  <c r="AU47" i="15"/>
  <c r="AW45" i="15"/>
  <c r="AU56" i="15"/>
  <c r="BE41" i="15"/>
  <c r="B104" i="14"/>
  <c r="BV58" i="15" l="1"/>
  <c r="BV52" i="15"/>
  <c r="BV54" i="15"/>
  <c r="BV56" i="15"/>
  <c r="BV48" i="15"/>
  <c r="B109" i="14"/>
  <c r="B114" i="14" l="1"/>
  <c r="B119" i="14" l="1"/>
  <c r="B124" i="14" l="1"/>
  <c r="G16" i="13" l="1"/>
  <c r="G18" i="13" l="1"/>
  <c r="G19" i="13" l="1"/>
  <c r="G22" i="13" l="1"/>
  <c r="G30" i="13" l="1"/>
  <c r="G31" i="13" l="1"/>
  <c r="C84" i="14" s="1"/>
  <c r="C114" i="14" l="1"/>
  <c r="N79" i="14"/>
  <c r="AV87" i="14"/>
  <c r="AM79" i="14"/>
  <c r="L117" i="14"/>
  <c r="AV96" i="14"/>
  <c r="L127" i="14"/>
  <c r="AV86" i="14"/>
  <c r="C94" i="14"/>
  <c r="L121" i="14"/>
  <c r="AV92" i="14"/>
  <c r="AV97" i="14"/>
  <c r="L86" i="14"/>
  <c r="N89" i="14"/>
  <c r="C79" i="14"/>
  <c r="J79" i="14"/>
  <c r="L82" i="14"/>
  <c r="AV81" i="14"/>
  <c r="N124" i="14"/>
  <c r="L112" i="14"/>
  <c r="L81" i="14"/>
  <c r="J84" i="14"/>
  <c r="J86" i="14" s="1"/>
  <c r="L87" i="14"/>
  <c r="J94" i="14"/>
  <c r="J96" i="14" s="1"/>
  <c r="N84" i="14"/>
  <c r="AX99" i="14"/>
  <c r="N119" i="14"/>
  <c r="L102" i="14"/>
  <c r="L92" i="14"/>
  <c r="N99" i="14"/>
  <c r="L107" i="14"/>
  <c r="L101" i="14"/>
  <c r="J89" i="14"/>
  <c r="J92" i="14" s="1"/>
  <c r="J119" i="14"/>
  <c r="J122" i="14" s="1"/>
  <c r="L96" i="14"/>
  <c r="L97" i="14"/>
  <c r="J99" i="14"/>
  <c r="J101" i="14" s="1"/>
  <c r="AV82" i="14"/>
  <c r="C99" i="14"/>
  <c r="N94" i="14"/>
  <c r="L91" i="14"/>
  <c r="C89" i="14"/>
  <c r="AV116" i="14"/>
  <c r="AT89" i="14"/>
  <c r="AT91" i="14" s="1"/>
  <c r="AX94" i="14"/>
  <c r="N109" i="14"/>
  <c r="C109" i="14"/>
  <c r="AX104" i="14"/>
  <c r="AM114" i="14"/>
  <c r="AT79" i="14"/>
  <c r="AT81" i="14" s="1"/>
  <c r="AT109" i="14"/>
  <c r="AT112" i="14" s="1"/>
  <c r="AM84" i="14"/>
  <c r="AX84" i="14"/>
  <c r="L106" i="14"/>
  <c r="C124" i="14"/>
  <c r="AM99" i="14"/>
  <c r="C104" i="14"/>
  <c r="AM89" i="14"/>
  <c r="AV106" i="14"/>
  <c r="AT84" i="14"/>
  <c r="AT87" i="14" s="1"/>
  <c r="L126" i="14"/>
  <c r="AX109" i="14"/>
  <c r="AX89" i="14"/>
  <c r="AM94" i="14"/>
  <c r="AM109" i="14"/>
  <c r="AV111" i="14"/>
  <c r="AV101" i="14"/>
  <c r="J124" i="14"/>
  <c r="J127" i="14" s="1"/>
  <c r="AV117" i="14"/>
  <c r="AV112" i="14"/>
  <c r="AX79" i="14"/>
  <c r="AT104" i="14"/>
  <c r="AT106" i="14" s="1"/>
  <c r="L111" i="14"/>
  <c r="C119" i="14"/>
  <c r="J104" i="14"/>
  <c r="J107" i="14" s="1"/>
  <c r="J114" i="14"/>
  <c r="J117" i="14" s="1"/>
  <c r="AV107" i="14"/>
  <c r="AT82" i="14"/>
  <c r="N114" i="14"/>
  <c r="AT114" i="14"/>
  <c r="L116" i="14"/>
  <c r="AM104" i="14"/>
  <c r="L122" i="14"/>
  <c r="AV91" i="14"/>
  <c r="AT99" i="14"/>
  <c r="AT111" i="14"/>
  <c r="J109" i="14"/>
  <c r="AT94" i="14"/>
  <c r="N104" i="14"/>
  <c r="AX114" i="14"/>
  <c r="AV102" i="14"/>
  <c r="AT92" i="14" l="1"/>
  <c r="J102" i="14"/>
  <c r="J121" i="14"/>
  <c r="J87" i="14"/>
  <c r="J82" i="14"/>
  <c r="J81" i="14"/>
  <c r="AT107" i="14"/>
  <c r="J97" i="14"/>
  <c r="AT86" i="14"/>
  <c r="J126" i="14"/>
  <c r="J91" i="14"/>
  <c r="J106" i="14"/>
  <c r="J116" i="14"/>
  <c r="J112" i="14"/>
  <c r="J111" i="14"/>
  <c r="AT102" i="14"/>
  <c r="AT101" i="14"/>
  <c r="AT117" i="14"/>
  <c r="AT116" i="14"/>
  <c r="AT96" i="14"/>
  <c r="AT9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三隅 幸治</author>
  </authors>
  <commentList>
    <comment ref="BC19" authorId="0" shapeId="0" xr:uid="{D884128F-923E-4B5E-908E-3F5DD919A2AA}">
      <text>
        <r>
          <rPr>
            <sz val="9"/>
            <color indexed="81"/>
            <rFont val="MS P ゴシック"/>
            <family val="3"/>
            <charset val="128"/>
          </rPr>
          <t>基本給等の支給の基礎となった日数（要勤務日数）を計上してください。</t>
        </r>
      </text>
    </comment>
    <comment ref="BC21" authorId="0" shapeId="0" xr:uid="{8F475660-6F05-4DF5-A158-C89E62C653BB}">
      <text>
        <r>
          <rPr>
            <sz val="9"/>
            <color indexed="81"/>
            <rFont val="MS P ゴシック"/>
            <family val="3"/>
            <charset val="128"/>
          </rPr>
          <t>前月以前支給分にかかる調整（追給または返納）がある場合は、上段に別掲計上してください。</t>
        </r>
      </text>
    </comment>
    <comment ref="AW22" authorId="0" shapeId="0" xr:uid="{203CD0FE-0734-49EF-87E9-7AA528B8CD52}">
      <text>
        <r>
          <rPr>
            <sz val="9"/>
            <color indexed="81"/>
            <rFont val="MS P ゴシック"/>
            <family val="3"/>
            <charset val="128"/>
          </rPr>
          <t xml:space="preserve">必ず、欠勤等がなかった場合の本来の支給額（満額）を入力してください。
</t>
        </r>
      </text>
    </comment>
    <comment ref="I28" authorId="0" shapeId="0" xr:uid="{CB5C0B71-9387-4AE1-852C-80F5DCAEA00D}">
      <text>
        <r>
          <rPr>
            <sz val="9"/>
            <color indexed="81"/>
            <rFont val="MS P ゴシック"/>
            <family val="3"/>
            <charset val="128"/>
          </rPr>
          <t xml:space="preserve">オートフィルタ―「+」を使用する場合は、２日以上のセルを選択するか、「CTRL」を押した状態でマウスカーソルをセル右下部分に合わせてください。
同日中に、出勤（○）、週休（×）、有給休暇（△）、欠勤無給休暇（／）が混在する場合は、次の優先順位で記入してください。
「○ &gt; △ &gt; × &gt;　／」 </t>
        </r>
      </text>
    </comment>
    <comment ref="AM33" authorId="0" shapeId="0" xr:uid="{A0B523FD-94EA-4B55-A012-CEB3F2ED8D65}">
      <text>
        <r>
          <rPr>
            <sz val="9"/>
            <color indexed="81"/>
            <rFont val="MS P ゴシック"/>
            <family val="3"/>
            <charset val="128"/>
          </rPr>
          <t xml:space="preserve">特殊勤務手当、夜間看護手当、分娩業務手当、外勤手当、超過勤務手当、休日給、深夜割増勤務手当、宿日直手当、救急呼出等待機手当、管理職員特別勤務手当、派遣手当
</t>
        </r>
      </text>
    </comment>
    <comment ref="BC39" authorId="0" shapeId="0" xr:uid="{C3C40529-F064-453B-BBEB-7615FABBD476}">
      <text>
        <r>
          <rPr>
            <sz val="9"/>
            <color indexed="81"/>
            <rFont val="MS P ゴシック"/>
            <family val="3"/>
            <charset val="128"/>
          </rPr>
          <t>支給月単位で計上してください。
また、通勤手当（単月相当額）を除いた額と賃金台帳の総支給額と合致させてください。</t>
        </r>
      </text>
    </comment>
    <comment ref="AM59" authorId="0" shapeId="0" xr:uid="{FF624B6E-D211-4BCC-BD2A-DD1902C82BE6}">
      <text>
        <r>
          <rPr>
            <sz val="9"/>
            <color indexed="81"/>
            <rFont val="MS P ゴシック"/>
            <family val="3"/>
            <charset val="128"/>
          </rPr>
          <t xml:space="preserve">特殊勤務手当、夜間看護手当、分娩業務手当、外勤手当、超過勤務手当、休日給、深夜割増勤務手当、宿日直手当、救急呼出等待機手当、管理職員特別勤務手当、派遣手当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三隅 幸治</author>
  </authors>
  <commentList>
    <comment ref="AM59" authorId="0" shapeId="0" xr:uid="{0328940B-5F30-4B07-AB2A-274B34604C8D}">
      <text>
        <r>
          <rPr>
            <sz val="9"/>
            <color indexed="81"/>
            <rFont val="MS P ゴシック"/>
            <family val="3"/>
            <charset val="128"/>
          </rPr>
          <t xml:space="preserve">特殊勤務手当、夜間看護手当、分娩業務手当、外勤手当、超過勤務手当、休日給、深夜割増勤務手当、宿日直手当、救急呼出等待機手当、管理職員特別勤務手当、派遣手当
</t>
        </r>
      </text>
    </comment>
  </commentList>
</comments>
</file>

<file path=xl/sharedStrings.xml><?xml version="1.0" encoding="utf-8"?>
<sst xmlns="http://schemas.openxmlformats.org/spreadsheetml/2006/main" count="2353" uniqueCount="424">
  <si>
    <t>年</t>
    <rPh sb="0" eb="1">
      <t>ネン</t>
    </rPh>
    <phoneticPr fontId="3"/>
  </si>
  <si>
    <t>月</t>
    <rPh sb="0" eb="1">
      <t>ツキ</t>
    </rPh>
    <phoneticPr fontId="3"/>
  </si>
  <si>
    <t>日</t>
    <rPh sb="0" eb="1">
      <t>ヒ</t>
    </rPh>
    <phoneticPr fontId="3"/>
  </si>
  <si>
    <t>令和</t>
    <rPh sb="0" eb="2">
      <t>レイワ</t>
    </rPh>
    <phoneticPr fontId="3"/>
  </si>
  <si>
    <t>出勤</t>
    <rPh sb="0" eb="2">
      <t>シュッキン</t>
    </rPh>
    <phoneticPr fontId="3"/>
  </si>
  <si>
    <t>週休・祝日</t>
    <rPh sb="0" eb="2">
      <t>シュウキュウ</t>
    </rPh>
    <rPh sb="3" eb="5">
      <t>シュクジツ</t>
    </rPh>
    <phoneticPr fontId="3"/>
  </si>
  <si>
    <t>日</t>
    <rPh sb="0" eb="1">
      <t>ニチ</t>
    </rPh>
    <phoneticPr fontId="3"/>
  </si>
  <si>
    <t>　事業所所在地</t>
    <rPh sb="1" eb="4">
      <t>ジギョウショ</t>
    </rPh>
    <rPh sb="4" eb="7">
      <t>ショザイチ</t>
    </rPh>
    <phoneticPr fontId="3"/>
  </si>
  <si>
    <t>扶養手当</t>
    <rPh sb="0" eb="4">
      <t>フヨウテアテ</t>
    </rPh>
    <phoneticPr fontId="2"/>
  </si>
  <si>
    <t>住居手当</t>
    <rPh sb="0" eb="4">
      <t>ジュウキョテアテ</t>
    </rPh>
    <phoneticPr fontId="2"/>
  </si>
  <si>
    <t>単身赴任手当</t>
    <rPh sb="0" eb="6">
      <t>タンシンフニンテアテ</t>
    </rPh>
    <phoneticPr fontId="2"/>
  </si>
  <si>
    <t>異動手当</t>
    <rPh sb="0" eb="4">
      <t>イドウテアテ</t>
    </rPh>
    <phoneticPr fontId="2"/>
  </si>
  <si>
    <t>管理職手当</t>
    <rPh sb="0" eb="5">
      <t>カンリショクテアテ</t>
    </rPh>
    <phoneticPr fontId="2"/>
  </si>
  <si>
    <t>放射線取扱手当</t>
    <rPh sb="0" eb="3">
      <t>ホウシャセン</t>
    </rPh>
    <rPh sb="3" eb="5">
      <t>トリアツカイ</t>
    </rPh>
    <rPh sb="5" eb="7">
      <t>テアテ</t>
    </rPh>
    <phoneticPr fontId="2"/>
  </si>
  <si>
    <t>特殊勤務手当</t>
    <rPh sb="0" eb="6">
      <t>トクシュキンムテアテ</t>
    </rPh>
    <phoneticPr fontId="2"/>
  </si>
  <si>
    <t>夜間看護手当</t>
    <rPh sb="0" eb="6">
      <t>ヤカンカンゴテアテ</t>
    </rPh>
    <phoneticPr fontId="2"/>
  </si>
  <si>
    <t>分娩業務手当</t>
    <rPh sb="0" eb="6">
      <t>ブンベンギョウムテアテ</t>
    </rPh>
    <phoneticPr fontId="2"/>
  </si>
  <si>
    <t>外勤手当</t>
    <rPh sb="0" eb="4">
      <t>ガイキンテアテ</t>
    </rPh>
    <phoneticPr fontId="2"/>
  </si>
  <si>
    <t>超過勤務手当</t>
    <rPh sb="0" eb="6">
      <t>チョウカキンムテアテ</t>
    </rPh>
    <phoneticPr fontId="2"/>
  </si>
  <si>
    <t>休日給</t>
    <rPh sb="0" eb="2">
      <t>キュウジツ</t>
    </rPh>
    <rPh sb="2" eb="3">
      <t>キュウ</t>
    </rPh>
    <phoneticPr fontId="2"/>
  </si>
  <si>
    <t>深夜割増勤務手当</t>
    <rPh sb="0" eb="4">
      <t>シンヤワリマシ</t>
    </rPh>
    <rPh sb="4" eb="8">
      <t>キンムテアテ</t>
    </rPh>
    <phoneticPr fontId="2"/>
  </si>
  <si>
    <t>宿日直手当</t>
    <rPh sb="0" eb="5">
      <t>シュクニッチョクテアテ</t>
    </rPh>
    <phoneticPr fontId="2"/>
  </si>
  <si>
    <t>救急呼出等待機手当</t>
    <rPh sb="0" eb="4">
      <t>キュウキュウヨビダ</t>
    </rPh>
    <rPh sb="4" eb="5">
      <t>トウ</t>
    </rPh>
    <rPh sb="5" eb="7">
      <t>タイキ</t>
    </rPh>
    <rPh sb="7" eb="9">
      <t>テアテ</t>
    </rPh>
    <phoneticPr fontId="2"/>
  </si>
  <si>
    <t>管理職員特別勤務手当</t>
    <rPh sb="0" eb="4">
      <t>カンリショクイン</t>
    </rPh>
    <rPh sb="4" eb="10">
      <t>トクベツキンムテアテ</t>
    </rPh>
    <phoneticPr fontId="2"/>
  </si>
  <si>
    <t>派遣手当</t>
    <rPh sb="0" eb="4">
      <t>ハケンテアテ</t>
    </rPh>
    <phoneticPr fontId="2"/>
  </si>
  <si>
    <t>診療看護師手当</t>
    <rPh sb="0" eb="7">
      <t>シンリョウカンゴシテアテ</t>
    </rPh>
    <phoneticPr fontId="2"/>
  </si>
  <si>
    <t>専門看護手当</t>
    <rPh sb="0" eb="6">
      <t>センモンカンゴテアテ</t>
    </rPh>
    <phoneticPr fontId="2"/>
  </si>
  <si>
    <t>医療専門資格手当</t>
    <rPh sb="0" eb="2">
      <t>イリョウ</t>
    </rPh>
    <rPh sb="2" eb="8">
      <t>センモンシカクテアテ</t>
    </rPh>
    <phoneticPr fontId="2"/>
  </si>
  <si>
    <t>事務職総合手当</t>
    <rPh sb="0" eb="5">
      <t>ジムショクソウゴウ</t>
    </rPh>
    <rPh sb="5" eb="7">
      <t>テアテ</t>
    </rPh>
    <phoneticPr fontId="2"/>
  </si>
  <si>
    <t>地域人材手当</t>
    <rPh sb="0" eb="6">
      <t>チイキジンザイテアテ</t>
    </rPh>
    <phoneticPr fontId="2"/>
  </si>
  <si>
    <t>現給保障手当</t>
    <rPh sb="0" eb="2">
      <t>ゲンキュウ</t>
    </rPh>
    <rPh sb="2" eb="6">
      <t>ホショウテアテ</t>
    </rPh>
    <phoneticPr fontId="2"/>
  </si>
  <si>
    <t>処遇改善手当</t>
    <rPh sb="0" eb="6">
      <t>ショグウカイゼンテアテ</t>
    </rPh>
    <phoneticPr fontId="2"/>
  </si>
  <si>
    <t>介護職員処遇改善手当</t>
    <rPh sb="0" eb="4">
      <t>カイゴショクイン</t>
    </rPh>
    <rPh sb="4" eb="10">
      <t>ショグウカイゼンテアテ</t>
    </rPh>
    <phoneticPr fontId="2"/>
  </si>
  <si>
    <t>介護職員等特定処遇改善手当</t>
    <rPh sb="0" eb="5">
      <t>カイゴショクイントウ</t>
    </rPh>
    <rPh sb="5" eb="7">
      <t>トクテイ</t>
    </rPh>
    <rPh sb="7" eb="9">
      <t>ショグウ</t>
    </rPh>
    <rPh sb="9" eb="13">
      <t>カイゼンテアテ</t>
    </rPh>
    <phoneticPr fontId="2"/>
  </si>
  <si>
    <t>切替時調整手当</t>
    <rPh sb="0" eb="2">
      <t>キリカエ</t>
    </rPh>
    <rPh sb="2" eb="3">
      <t>ジ</t>
    </rPh>
    <rPh sb="3" eb="7">
      <t>チョウセイテアテ</t>
    </rPh>
    <phoneticPr fontId="2"/>
  </si>
  <si>
    <t>□</t>
  </si>
  <si>
    <t>昭和</t>
    <rPh sb="0" eb="2">
      <t>ショウワ</t>
    </rPh>
    <phoneticPr fontId="3"/>
  </si>
  <si>
    <t>平成</t>
    <rPh sb="0" eb="2">
      <t>ヘイセイ</t>
    </rPh>
    <phoneticPr fontId="3"/>
  </si>
  <si>
    <t>合計</t>
    <rPh sb="0" eb="2">
      <t>ゴウケイ</t>
    </rPh>
    <phoneticPr fontId="2"/>
  </si>
  <si>
    <t>円</t>
    <rPh sb="0" eb="1">
      <t>エン</t>
    </rPh>
    <phoneticPr fontId="2"/>
  </si>
  <si>
    <t>令和</t>
    <rPh sb="0" eb="2">
      <t>レイワ</t>
    </rPh>
    <phoneticPr fontId="2"/>
  </si>
  <si>
    <t>賃金種別</t>
    <rPh sb="0" eb="4">
      <t>チンギンシュベツ</t>
    </rPh>
    <phoneticPr fontId="2"/>
  </si>
  <si>
    <t>労務に服することができなかった期間を含む月における賃金支給状況について記入してください。</t>
    <phoneticPr fontId="3"/>
  </si>
  <si>
    <t>支給対象日数</t>
    <rPh sb="0" eb="6">
      <t>シキュウタイショウニッスウ</t>
    </rPh>
    <phoneticPr fontId="2"/>
  </si>
  <si>
    <t>日</t>
    <rPh sb="0" eb="1">
      <t>ニチ</t>
    </rPh>
    <phoneticPr fontId="2"/>
  </si>
  <si>
    <t>基本給</t>
    <rPh sb="0" eb="3">
      <t>キホンキュウ</t>
    </rPh>
    <phoneticPr fontId="2"/>
  </si>
  <si>
    <t>　事 業 所 名 称</t>
    <rPh sb="1" eb="2">
      <t>コト</t>
    </rPh>
    <rPh sb="3" eb="4">
      <t>ギョウ</t>
    </rPh>
    <rPh sb="5" eb="6">
      <t>ショ</t>
    </rPh>
    <rPh sb="7" eb="8">
      <t>メイ</t>
    </rPh>
    <rPh sb="9" eb="10">
      <t>ショウ</t>
    </rPh>
    <phoneticPr fontId="3"/>
  </si>
  <si>
    <t>　事 業 主 氏 名</t>
    <rPh sb="1" eb="2">
      <t>コト</t>
    </rPh>
    <rPh sb="3" eb="4">
      <t>ギョウ</t>
    </rPh>
    <rPh sb="5" eb="6">
      <t>オモ</t>
    </rPh>
    <rPh sb="7" eb="8">
      <t>シ</t>
    </rPh>
    <rPh sb="9" eb="10">
      <t>メイ</t>
    </rPh>
    <phoneticPr fontId="3"/>
  </si>
  <si>
    <t>支給月と実際に支払った支給額</t>
    <rPh sb="0" eb="3">
      <t>シキュウヅキ</t>
    </rPh>
    <rPh sb="4" eb="6">
      <t>ジッサイ</t>
    </rPh>
    <rPh sb="7" eb="9">
      <t>シハラ</t>
    </rPh>
    <rPh sb="11" eb="14">
      <t>シキュウガク</t>
    </rPh>
    <phoneticPr fontId="2"/>
  </si>
  <si>
    <t>その他</t>
    <rPh sb="2" eb="3">
      <t>タ</t>
    </rPh>
    <phoneticPr fontId="2"/>
  </si>
  <si>
    <t>過誤調整</t>
    <rPh sb="0" eb="2">
      <t>カゴ</t>
    </rPh>
    <rPh sb="2" eb="4">
      <t>チョウセイ</t>
    </rPh>
    <phoneticPr fontId="2"/>
  </si>
  <si>
    <t>**********</t>
  </si>
  <si>
    <t>**********</t>
    <phoneticPr fontId="2"/>
  </si>
  <si>
    <t>「本来の支給額」と実際の支給額が異なるものについては、すべて控除計算方法等について裏面に記入してください。</t>
    <rPh sb="41" eb="43">
      <t>ウラメン</t>
    </rPh>
    <phoneticPr fontId="2"/>
  </si>
  <si>
    <t>過誤調整分については、対象支給月と計算根拠についてすべて裏面に記入してください。</t>
    <rPh sb="17" eb="21">
      <t>ケイサンコンキョ</t>
    </rPh>
    <rPh sb="28" eb="30">
      <t>ウラメン</t>
    </rPh>
    <phoneticPr fontId="2"/>
  </si>
  <si>
    <t>日給</t>
    <rPh sb="0" eb="2">
      <t>ニッキュウ</t>
    </rPh>
    <phoneticPr fontId="2"/>
  </si>
  <si>
    <t>時間給</t>
    <rPh sb="0" eb="3">
      <t>ジカンキュウ</t>
    </rPh>
    <phoneticPr fontId="2"/>
  </si>
  <si>
    <t>種別</t>
    <rPh sb="0" eb="2">
      <t>シュベツ</t>
    </rPh>
    <phoneticPr fontId="2"/>
  </si>
  <si>
    <t>支払</t>
    <rPh sb="0" eb="2">
      <t>シハライ</t>
    </rPh>
    <phoneticPr fontId="2"/>
  </si>
  <si>
    <t>区分</t>
    <rPh sb="0" eb="2">
      <t>クブン</t>
    </rPh>
    <phoneticPr fontId="2"/>
  </si>
  <si>
    <t>当月払</t>
    <rPh sb="0" eb="2">
      <t>トウゲツ</t>
    </rPh>
    <rPh sb="2" eb="3">
      <t>バライ</t>
    </rPh>
    <phoneticPr fontId="2"/>
  </si>
  <si>
    <t>翌月払</t>
    <rPh sb="0" eb="2">
      <t>ヨクゲツ</t>
    </rPh>
    <rPh sb="2" eb="3">
      <t>バラ</t>
    </rPh>
    <phoneticPr fontId="2"/>
  </si>
  <si>
    <t>支払日</t>
    <rPh sb="0" eb="3">
      <t>シハライビ</t>
    </rPh>
    <phoneticPr fontId="2"/>
  </si>
  <si>
    <t>締め日</t>
    <rPh sb="0" eb="1">
      <t>シ</t>
    </rPh>
    <rPh sb="2" eb="3">
      <t>ビ</t>
    </rPh>
    <phoneticPr fontId="2"/>
  </si>
  <si>
    <t>給与</t>
    <rPh sb="0" eb="2">
      <t>キュウヨ</t>
    </rPh>
    <phoneticPr fontId="2"/>
  </si>
  <si>
    <t>毎月</t>
    <rPh sb="0" eb="2">
      <t>マイツキ</t>
    </rPh>
    <phoneticPr fontId="2"/>
  </si>
  <si>
    <t>記号</t>
    <rPh sb="0" eb="2">
      <t>キゴウ</t>
    </rPh>
    <phoneticPr fontId="2"/>
  </si>
  <si>
    <t>番号</t>
    <rPh sb="0" eb="2">
      <t>バンゴウ</t>
    </rPh>
    <phoneticPr fontId="2"/>
  </si>
  <si>
    <t>被保険者氏名</t>
    <rPh sb="0" eb="6">
      <t>ヒホケンシャシメイ</t>
    </rPh>
    <phoneticPr fontId="2"/>
  </si>
  <si>
    <t>　入職年月日</t>
    <phoneticPr fontId="2"/>
  </si>
  <si>
    <t>　本来の支給額</t>
    <phoneticPr fontId="2"/>
  </si>
  <si>
    <t>当　月</t>
    <rPh sb="0" eb="1">
      <t>トウ</t>
    </rPh>
    <rPh sb="2" eb="3">
      <t>ツキ</t>
    </rPh>
    <phoneticPr fontId="2"/>
  </si>
  <si>
    <t>　　日給、時間給に　</t>
    <rPh sb="2" eb="4">
      <t>ニッキュウ</t>
    </rPh>
    <rPh sb="5" eb="8">
      <t>ジカンキュウ</t>
    </rPh>
    <phoneticPr fontId="2"/>
  </si>
  <si>
    <t>　　ついては単価</t>
    <phoneticPr fontId="2"/>
  </si>
  <si>
    <t>賃金種別</t>
    <rPh sb="0" eb="2">
      <t>チンギン</t>
    </rPh>
    <rPh sb="2" eb="4">
      <t>シュベツ</t>
    </rPh>
    <phoneticPr fontId="2"/>
  </si>
  <si>
    <t>支給年月</t>
    <rPh sb="0" eb="4">
      <t>シキュウネンゲツ</t>
    </rPh>
    <phoneticPr fontId="2"/>
  </si>
  <si>
    <t>控除計算式及び過誤調整対象月</t>
    <rPh sb="0" eb="4">
      <t>コウジョケイサン</t>
    </rPh>
    <rPh sb="4" eb="5">
      <t>シキ</t>
    </rPh>
    <rPh sb="5" eb="6">
      <t>オヨ</t>
    </rPh>
    <rPh sb="7" eb="11">
      <t>カゴチョウセイ</t>
    </rPh>
    <rPh sb="11" eb="14">
      <t>タイショウツキ</t>
    </rPh>
    <phoneticPr fontId="2"/>
  </si>
  <si>
    <t>次の①「本来の支給額」と実際の支給額が異なっている各賃金、及び②過誤調整として追給（または返納）を行った各賃金の控除計算式及び調整対象の支給月について記入してください。</t>
    <rPh sb="0" eb="1">
      <t>ツギ</t>
    </rPh>
    <rPh sb="25" eb="28">
      <t>カクチンギン</t>
    </rPh>
    <rPh sb="29" eb="30">
      <t>オヨ</t>
    </rPh>
    <rPh sb="32" eb="34">
      <t>カゴ</t>
    </rPh>
    <rPh sb="34" eb="36">
      <t>チョウセイ</t>
    </rPh>
    <rPh sb="39" eb="41">
      <t>ツイキュウ</t>
    </rPh>
    <rPh sb="45" eb="47">
      <t>ヘンノウ</t>
    </rPh>
    <rPh sb="49" eb="50">
      <t>オコナ</t>
    </rPh>
    <rPh sb="52" eb="55">
      <t>カクチンギン</t>
    </rPh>
    <rPh sb="56" eb="60">
      <t>コウジョケイサン</t>
    </rPh>
    <rPh sb="60" eb="61">
      <t>シキ</t>
    </rPh>
    <rPh sb="61" eb="62">
      <t>オヨ</t>
    </rPh>
    <rPh sb="63" eb="67">
      <t>チョウセイタイショウ</t>
    </rPh>
    <rPh sb="68" eb="70">
      <t>シキュウ</t>
    </rPh>
    <rPh sb="70" eb="71">
      <t>ツキ</t>
    </rPh>
    <rPh sb="75" eb="77">
      <t>キニュウ</t>
    </rPh>
    <phoneticPr fontId="2"/>
  </si>
  <si>
    <t>終日欠勤</t>
    <rPh sb="0" eb="2">
      <t>シュウジツ</t>
    </rPh>
    <rPh sb="2" eb="4">
      <t>ケッキン</t>
    </rPh>
    <phoneticPr fontId="3"/>
  </si>
  <si>
    <t>特定ケア看護師手当</t>
    <rPh sb="0" eb="2">
      <t>トクテイ</t>
    </rPh>
    <rPh sb="4" eb="7">
      <t>カンゴシ</t>
    </rPh>
    <rPh sb="7" eb="9">
      <t>テアテ</t>
    </rPh>
    <phoneticPr fontId="2"/>
  </si>
  <si>
    <t>勤務実績に応じて支給される諸手当（非固定給与）の計</t>
    <rPh sb="0" eb="4">
      <t>キンムジッセキ</t>
    </rPh>
    <rPh sb="5" eb="6">
      <t>オウ</t>
    </rPh>
    <rPh sb="8" eb="10">
      <t>シキュウ</t>
    </rPh>
    <rPh sb="13" eb="16">
      <t>ショテアテ</t>
    </rPh>
    <rPh sb="17" eb="20">
      <t>ヒコテイ</t>
    </rPh>
    <rPh sb="20" eb="22">
      <t>キュウヨ</t>
    </rPh>
    <rPh sb="24" eb="25">
      <t>ケイ</t>
    </rPh>
    <phoneticPr fontId="2"/>
  </si>
  <si>
    <t>固　定　給　与</t>
    <rPh sb="0" eb="1">
      <t>コ</t>
    </rPh>
    <rPh sb="2" eb="3">
      <t>サダム</t>
    </rPh>
    <rPh sb="4" eb="5">
      <t>キュウ</t>
    </rPh>
    <rPh sb="6" eb="7">
      <t>ヨ</t>
    </rPh>
    <phoneticPr fontId="2"/>
  </si>
  <si>
    <t>被保険者情報</t>
    <rPh sb="0" eb="1">
      <t>ヒ</t>
    </rPh>
    <rPh sb="1" eb="4">
      <t>ホケンシャ</t>
    </rPh>
    <rPh sb="4" eb="6">
      <t>ジョウホウ</t>
    </rPh>
    <phoneticPr fontId="3"/>
  </si>
  <si>
    <t>被保険者証の記号番号</t>
    <rPh sb="0" eb="5">
      <t>ヒホケンシャショウ</t>
    </rPh>
    <rPh sb="6" eb="10">
      <t>キゴウバンゴウ</t>
    </rPh>
    <phoneticPr fontId="3"/>
  </si>
  <si>
    <t>記号</t>
    <rPh sb="0" eb="2">
      <t>キゴウ</t>
    </rPh>
    <phoneticPr fontId="3"/>
  </si>
  <si>
    <t>番号</t>
    <rPh sb="0" eb="2">
      <t>バンゴウ</t>
    </rPh>
    <phoneticPr fontId="3"/>
  </si>
  <si>
    <t>枝番</t>
    <rPh sb="0" eb="2">
      <t>エダバン</t>
    </rPh>
    <phoneticPr fontId="3"/>
  </si>
  <si>
    <t>男</t>
    <rPh sb="0" eb="1">
      <t>オトコ</t>
    </rPh>
    <phoneticPr fontId="3"/>
  </si>
  <si>
    <t>フリガナ</t>
    <phoneticPr fontId="3"/>
  </si>
  <si>
    <t>□</t>
    <phoneticPr fontId="3"/>
  </si>
  <si>
    <t>－</t>
    <phoneticPr fontId="3"/>
  </si>
  <si>
    <t>生年月日</t>
    <rPh sb="0" eb="4">
      <t>セイネンガッピ</t>
    </rPh>
    <phoneticPr fontId="3"/>
  </si>
  <si>
    <t>性別</t>
    <rPh sb="0" eb="2">
      <t>セイベツ</t>
    </rPh>
    <phoneticPr fontId="3"/>
  </si>
  <si>
    <t>（左づめ）</t>
    <phoneticPr fontId="3"/>
  </si>
  <si>
    <t>女</t>
    <rPh sb="0" eb="1">
      <t>オンナ</t>
    </rPh>
    <phoneticPr fontId="3"/>
  </si>
  <si>
    <t>氏名</t>
    <rPh sb="0" eb="2">
      <t>シメイ</t>
    </rPh>
    <phoneticPr fontId="3"/>
  </si>
  <si>
    <t>自宅</t>
    <rPh sb="0" eb="2">
      <t>ジタク</t>
    </rPh>
    <phoneticPr fontId="3"/>
  </si>
  <si>
    <t>携帯</t>
    <rPh sb="0" eb="2">
      <t>ケイタイ</t>
    </rPh>
    <phoneticPr fontId="3"/>
  </si>
  <si>
    <t>連絡先</t>
    <rPh sb="0" eb="3">
      <t>レンラクサキ</t>
    </rPh>
    <phoneticPr fontId="3"/>
  </si>
  <si>
    <t>原因および経過（詳細に記載してください）</t>
    <rPh sb="0" eb="2">
      <t>ゲンイン</t>
    </rPh>
    <rPh sb="5" eb="7">
      <t>ケイカ</t>
    </rPh>
    <rPh sb="8" eb="10">
      <t>ショウサイ</t>
    </rPh>
    <rPh sb="11" eb="13">
      <t>キサイ</t>
    </rPh>
    <phoneticPr fontId="3"/>
  </si>
  <si>
    <t>〒</t>
    <phoneticPr fontId="3"/>
  </si>
  <si>
    <t>-</t>
    <phoneticPr fontId="3"/>
  </si>
  <si>
    <t>町名・番地</t>
    <rPh sb="0" eb="2">
      <t>チョウメイ</t>
    </rPh>
    <rPh sb="3" eb="5">
      <t>バンチ</t>
    </rPh>
    <phoneticPr fontId="3"/>
  </si>
  <si>
    <t>１．病気</t>
    <rPh sb="2" eb="4">
      <t>ビョウキ</t>
    </rPh>
    <phoneticPr fontId="3"/>
  </si>
  <si>
    <t>都道府県</t>
    <rPh sb="0" eb="4">
      <t>トドウフケン</t>
    </rPh>
    <phoneticPr fontId="3"/>
  </si>
  <si>
    <t>市区町村</t>
    <rPh sb="0" eb="4">
      <t>シクチョウソン</t>
    </rPh>
    <phoneticPr fontId="3"/>
  </si>
  <si>
    <t>アパート・マンション名</t>
    <rPh sb="10" eb="11">
      <t>メイ</t>
    </rPh>
    <phoneticPr fontId="3"/>
  </si>
  <si>
    <t>２．ケガ</t>
    <phoneticPr fontId="3"/>
  </si>
  <si>
    <t>委任状</t>
    <rPh sb="0" eb="3">
      <t>イニンジョウ</t>
    </rPh>
    <phoneticPr fontId="3"/>
  </si>
  <si>
    <t>被保険者</t>
    <rPh sb="0" eb="1">
      <t>ヒ</t>
    </rPh>
    <rPh sb="1" eb="4">
      <t>ホケンシャ</t>
    </rPh>
    <phoneticPr fontId="3"/>
  </si>
  <si>
    <t>（申請者）</t>
    <rPh sb="1" eb="4">
      <t>シンセイシャ</t>
    </rPh>
    <phoneticPr fontId="3"/>
  </si>
  <si>
    <t>※給付金に関する受領を事業主に委任しない場合（事業所における給与振込口座とは異なる口座への振込みを希望する場合）は、上記委任状欄へ記入せず、振込口座指定書（様式16）を申請書と一緒に提出してください。</t>
    <rPh sb="58" eb="60">
      <t>ジョウキ</t>
    </rPh>
    <rPh sb="60" eb="63">
      <t>イニンジョウ</t>
    </rPh>
    <rPh sb="63" eb="64">
      <t>ラン</t>
    </rPh>
    <rPh sb="65" eb="67">
      <t>キニュウ</t>
    </rPh>
    <rPh sb="70" eb="72">
      <t>フリコミ</t>
    </rPh>
    <rPh sb="72" eb="74">
      <t>コウザ</t>
    </rPh>
    <rPh sb="74" eb="76">
      <t>シテイ</t>
    </rPh>
    <rPh sb="76" eb="77">
      <t>ショ</t>
    </rPh>
    <rPh sb="78" eb="80">
      <t>ヨウシキ</t>
    </rPh>
    <phoneticPr fontId="3"/>
  </si>
  <si>
    <t>受付日</t>
    <rPh sb="0" eb="3">
      <t>ウケツケビ</t>
    </rPh>
    <phoneticPr fontId="3"/>
  </si>
  <si>
    <t>決定日</t>
    <rPh sb="0" eb="3">
      <t>ケッテイビ</t>
    </rPh>
    <phoneticPr fontId="3"/>
  </si>
  <si>
    <t>支払日</t>
    <rPh sb="0" eb="2">
      <t>シハライ</t>
    </rPh>
    <rPh sb="2" eb="3">
      <t>ビ</t>
    </rPh>
    <phoneticPr fontId="3"/>
  </si>
  <si>
    <t>両面印刷により提出願います。</t>
    <rPh sb="0" eb="2">
      <t>リョウメン</t>
    </rPh>
    <rPh sb="2" eb="4">
      <t>インサツ</t>
    </rPh>
    <rPh sb="7" eb="9">
      <t>テイシュツ</t>
    </rPh>
    <rPh sb="9" eb="10">
      <t>ネガ</t>
    </rPh>
    <phoneticPr fontId="3"/>
  </si>
  <si>
    <t>傷病手当金支給申請書</t>
    <rPh sb="0" eb="5">
      <t>ショウビョウテアテキン</t>
    </rPh>
    <rPh sb="5" eb="10">
      <t>シキュウシンセイショ</t>
    </rPh>
    <phoneticPr fontId="2"/>
  </si>
  <si>
    <t>～</t>
    <phoneticPr fontId="2"/>
  </si>
  <si>
    <t>日数</t>
    <rPh sb="0" eb="2">
      <t>ニッスウ</t>
    </rPh>
    <phoneticPr fontId="2"/>
  </si>
  <si>
    <t>(1)</t>
    <phoneticPr fontId="3"/>
  </si>
  <si>
    <t>傷病名</t>
    <phoneticPr fontId="2"/>
  </si>
  <si>
    <t>(2)</t>
    <phoneticPr fontId="3"/>
  </si>
  <si>
    <t>初診日</t>
    <phoneticPr fontId="2"/>
  </si>
  <si>
    <t>(3)</t>
    <phoneticPr fontId="3"/>
  </si>
  <si>
    <t>(5)</t>
    <phoneticPr fontId="3"/>
  </si>
  <si>
    <t>療養のため休んだ期間</t>
    <phoneticPr fontId="2"/>
  </si>
  <si>
    <t>月</t>
    <rPh sb="0" eb="1">
      <t>ツキ</t>
    </rPh>
    <phoneticPr fontId="2"/>
  </si>
  <si>
    <t>年</t>
    <rPh sb="0" eb="1">
      <t>ネン</t>
    </rPh>
    <phoneticPr fontId="2"/>
  </si>
  <si>
    <t>本来支給額</t>
    <rPh sb="0" eb="2">
      <t>ホンライ</t>
    </rPh>
    <rPh sb="2" eb="5">
      <t>シキュウガク</t>
    </rPh>
    <phoneticPr fontId="2"/>
  </si>
  <si>
    <t>実支給額</t>
    <rPh sb="0" eb="4">
      <t>ジツシキュウガク</t>
    </rPh>
    <phoneticPr fontId="2"/>
  </si>
  <si>
    <t>報酬額</t>
    <rPh sb="0" eb="3">
      <t>ホウシュウガク</t>
    </rPh>
    <phoneticPr fontId="2"/>
  </si>
  <si>
    <t>傷病名</t>
    <rPh sb="0" eb="3">
      <t>ショウビョウメイ</t>
    </rPh>
    <phoneticPr fontId="2"/>
  </si>
  <si>
    <t>基礎年金</t>
    <rPh sb="0" eb="4">
      <t>キソネンキン</t>
    </rPh>
    <phoneticPr fontId="2"/>
  </si>
  <si>
    <t>年金</t>
    <rPh sb="0" eb="2">
      <t>ネンキン</t>
    </rPh>
    <phoneticPr fontId="2"/>
  </si>
  <si>
    <t>コード</t>
    <phoneticPr fontId="2"/>
  </si>
  <si>
    <t>-</t>
    <phoneticPr fontId="2"/>
  </si>
  <si>
    <t>□</t>
    <phoneticPr fontId="2"/>
  </si>
  <si>
    <t>１.障害厚生年金</t>
    <rPh sb="2" eb="8">
      <t>ショウガイコウセイネンキン</t>
    </rPh>
    <phoneticPr fontId="2"/>
  </si>
  <si>
    <t>支給開始</t>
    <rPh sb="0" eb="4">
      <t>シキュウカイシ</t>
    </rPh>
    <phoneticPr fontId="2"/>
  </si>
  <si>
    <t>年月日</t>
    <rPh sb="0" eb="3">
      <t>ネンガッピ</t>
    </rPh>
    <phoneticPr fontId="2"/>
  </si>
  <si>
    <t>年金額</t>
    <rPh sb="0" eb="3">
      <t>ネンキンガク</t>
    </rPh>
    <phoneticPr fontId="2"/>
  </si>
  <si>
    <t>(2)</t>
    <phoneticPr fontId="2"/>
  </si>
  <si>
    <t>支給元（請求先）の</t>
    <rPh sb="0" eb="3">
      <t>シキュウモト</t>
    </rPh>
    <rPh sb="4" eb="7">
      <t>セイキュウサキ</t>
    </rPh>
    <phoneticPr fontId="2"/>
  </si>
  <si>
    <t>労働基準監督署</t>
    <rPh sb="0" eb="4">
      <t>ロウドウキジュン</t>
    </rPh>
    <rPh sb="4" eb="7">
      <t>カントクショ</t>
    </rPh>
    <phoneticPr fontId="2"/>
  </si>
  <si>
    <t>(5)</t>
    <phoneticPr fontId="2"/>
  </si>
  <si>
    <t>報酬支払の基礎</t>
    <rPh sb="0" eb="2">
      <t>ホウシュウ</t>
    </rPh>
    <rPh sb="2" eb="4">
      <t>シハライ</t>
    </rPh>
    <rPh sb="5" eb="7">
      <t>キソ</t>
    </rPh>
    <phoneticPr fontId="2"/>
  </si>
  <si>
    <t>となった期間</t>
    <phoneticPr fontId="2"/>
  </si>
  <si>
    <t>※健康保険組合使用欄</t>
    <rPh sb="1" eb="7">
      <t>ケンコウ</t>
    </rPh>
    <rPh sb="7" eb="9">
      <t>シヨウ</t>
    </rPh>
    <rPh sb="9" eb="10">
      <t>ラン</t>
    </rPh>
    <phoneticPr fontId="3"/>
  </si>
  <si>
    <t>円</t>
    <rPh sb="0" eb="1">
      <t>エン</t>
    </rPh>
    <phoneticPr fontId="3"/>
  </si>
  <si>
    <t>日額</t>
    <rPh sb="0" eb="2">
      <t>ニチガク</t>
    </rPh>
    <phoneticPr fontId="2"/>
  </si>
  <si>
    <t>期間</t>
    <rPh sb="0" eb="2">
      <t>キカン</t>
    </rPh>
    <phoneticPr fontId="2"/>
  </si>
  <si>
    <t>支給</t>
    <rPh sb="0" eb="2">
      <t>シキュウ</t>
    </rPh>
    <phoneticPr fontId="2"/>
  </si>
  <si>
    <t>月額</t>
    <rPh sb="0" eb="2">
      <t>ゲツガク</t>
    </rPh>
    <phoneticPr fontId="2"/>
  </si>
  <si>
    <t>改定日</t>
    <rPh sb="0" eb="3">
      <t>カイテイビ</t>
    </rPh>
    <phoneticPr fontId="2"/>
  </si>
  <si>
    <t>取得</t>
    <rPh sb="0" eb="2">
      <t>シュトク</t>
    </rPh>
    <phoneticPr fontId="2"/>
  </si>
  <si>
    <t>喪失</t>
    <rPh sb="0" eb="2">
      <t>ソウシツ</t>
    </rPh>
    <phoneticPr fontId="2"/>
  </si>
  <si>
    <t>から</t>
    <phoneticPr fontId="2"/>
  </si>
  <si>
    <t>まで</t>
    <phoneticPr fontId="2"/>
  </si>
  <si>
    <t>日間</t>
    <rPh sb="0" eb="1">
      <t>ニチ</t>
    </rPh>
    <rPh sb="1" eb="2">
      <t>アイダ</t>
    </rPh>
    <phoneticPr fontId="2"/>
  </si>
  <si>
    <t>千円</t>
    <rPh sb="0" eb="1">
      <t>セン</t>
    </rPh>
    <rPh sb="1" eb="2">
      <t>エン</t>
    </rPh>
    <phoneticPr fontId="2"/>
  </si>
  <si>
    <t>伺年月日</t>
    <rPh sb="0" eb="1">
      <t>ウカガイ</t>
    </rPh>
    <rPh sb="1" eb="4">
      <t>ネンガッピ</t>
    </rPh>
    <phoneticPr fontId="3"/>
  </si>
  <si>
    <t>標準報酬</t>
    <rPh sb="0" eb="4">
      <t>ヒョウジュンホウシュウ</t>
    </rPh>
    <phoneticPr fontId="2"/>
  </si>
  <si>
    <t>１．はい（今後受取るものも含む）</t>
    <rPh sb="5" eb="7">
      <t>コンゴ</t>
    </rPh>
    <rPh sb="7" eb="9">
      <t>ウケト</t>
    </rPh>
    <rPh sb="13" eb="14">
      <t>フク</t>
    </rPh>
    <phoneticPr fontId="2"/>
  </si>
  <si>
    <t>報酬を受けましたか。</t>
    <rPh sb="3" eb="4">
      <t>ウ</t>
    </rPh>
    <phoneticPr fontId="2"/>
  </si>
  <si>
    <t>「障害厚生年金」または「障害手当金」の受給がありますか。</t>
    <rPh sb="1" eb="3">
      <t>ショウガイ</t>
    </rPh>
    <rPh sb="3" eb="5">
      <t>コウセイ</t>
    </rPh>
    <rPh sb="5" eb="7">
      <t>ネンキン</t>
    </rPh>
    <rPh sb="19" eb="21">
      <t>ジュキュウ</t>
    </rPh>
    <phoneticPr fontId="3"/>
  </si>
  <si>
    <t>受給して</t>
    <rPh sb="0" eb="2">
      <t>ジュキュウ</t>
    </rPh>
    <phoneticPr fontId="2"/>
  </si>
  <si>
    <t>いる内容</t>
    <rPh sb="2" eb="4">
      <t>ナイヨウ</t>
    </rPh>
    <phoneticPr fontId="2"/>
  </si>
  <si>
    <t>労災休業補償の受給
がありますか。</t>
    <rPh sb="0" eb="2">
      <t>ロウサイ</t>
    </rPh>
    <rPh sb="2" eb="6">
      <t>キュウギョウホショウ</t>
    </rPh>
    <rPh sb="7" eb="9">
      <t>ジュキュウ</t>
    </rPh>
    <phoneticPr fontId="2"/>
  </si>
  <si>
    <t>患者氏名</t>
    <rPh sb="0" eb="2">
      <t>カンジャ</t>
    </rPh>
    <rPh sb="2" eb="4">
      <t>シメイ</t>
    </rPh>
    <phoneticPr fontId="3"/>
  </si>
  <si>
    <t>傷病名</t>
    <rPh sb="0" eb="2">
      <t>ショウビョウ</t>
    </rPh>
    <rPh sb="2" eb="3">
      <t>メイ</t>
    </rPh>
    <phoneticPr fontId="3"/>
  </si>
  <si>
    <t>療養の給付</t>
    <rPh sb="0" eb="2">
      <t>リョウヨウ</t>
    </rPh>
    <rPh sb="3" eb="5">
      <t>キュウフ</t>
    </rPh>
    <phoneticPr fontId="3"/>
  </si>
  <si>
    <t>年</t>
    <rPh sb="0" eb="1">
      <t>ネン</t>
    </rPh>
    <phoneticPr fontId="1"/>
  </si>
  <si>
    <t>月</t>
    <rPh sb="0" eb="1">
      <t>ツキ</t>
    </rPh>
    <phoneticPr fontId="1"/>
  </si>
  <si>
    <t>日</t>
    <rPh sb="0" eb="1">
      <t>ニチ</t>
    </rPh>
    <phoneticPr fontId="1"/>
  </si>
  <si>
    <t>発病または
負傷の年月日</t>
    <rPh sb="0" eb="2">
      <t>ハツビョウ</t>
    </rPh>
    <phoneticPr fontId="3"/>
  </si>
  <si>
    <t>□発病</t>
    <rPh sb="1" eb="3">
      <t>ハツビョウ</t>
    </rPh>
    <phoneticPr fontId="3"/>
  </si>
  <si>
    <t>発病または
負傷の原因</t>
    <rPh sb="0" eb="2">
      <t>ハツビョウ</t>
    </rPh>
    <phoneticPr fontId="3"/>
  </si>
  <si>
    <t>□負傷</t>
    <rPh sb="1" eb="3">
      <t>フショウ</t>
    </rPh>
    <phoneticPr fontId="3"/>
  </si>
  <si>
    <t>労務不能と
認めた期間</t>
    <rPh sb="0" eb="2">
      <t>ロウム</t>
    </rPh>
    <rPh sb="2" eb="4">
      <t>フノウ</t>
    </rPh>
    <phoneticPr fontId="3"/>
  </si>
  <si>
    <t>令和</t>
    <rPh sb="0" eb="2">
      <t>レイワ</t>
    </rPh>
    <phoneticPr fontId="1"/>
  </si>
  <si>
    <t>　上記のとおり相違ありません。</t>
    <rPh sb="1" eb="3">
      <t>ジョウキ</t>
    </rPh>
    <rPh sb="7" eb="9">
      <t>ソウイ</t>
    </rPh>
    <phoneticPr fontId="1"/>
  </si>
  <si>
    <t>　医療機関の所在地</t>
    <rPh sb="1" eb="3">
      <t>イリョウ</t>
    </rPh>
    <rPh sb="3" eb="5">
      <t>キカン</t>
    </rPh>
    <rPh sb="6" eb="9">
      <t>ショザイチ</t>
    </rPh>
    <phoneticPr fontId="1"/>
  </si>
  <si>
    <t>　医療機関の名称</t>
    <rPh sb="1" eb="3">
      <t>イリョウ</t>
    </rPh>
    <rPh sb="3" eb="5">
      <t>キカン</t>
    </rPh>
    <rPh sb="6" eb="8">
      <t>メイショウ</t>
    </rPh>
    <phoneticPr fontId="1"/>
  </si>
  <si>
    <t>電話</t>
    <rPh sb="0" eb="2">
      <t>デンワ</t>
    </rPh>
    <phoneticPr fontId="1"/>
  </si>
  <si>
    <t>労務不能と認めた期間における診療日</t>
    <rPh sb="0" eb="2">
      <t>ロウム</t>
    </rPh>
    <rPh sb="2" eb="4">
      <t>フノウ</t>
    </rPh>
    <rPh sb="14" eb="16">
      <t>シンリョウ</t>
    </rPh>
    <rPh sb="16" eb="17">
      <t>ヒ</t>
    </rPh>
    <phoneticPr fontId="3"/>
  </si>
  <si>
    <t>開始年月日</t>
    <phoneticPr fontId="2"/>
  </si>
  <si>
    <t>(初診日)</t>
    <phoneticPr fontId="2"/>
  </si>
  <si>
    <t>令和</t>
    <rPh sb="0" eb="1">
      <t>レイワ</t>
    </rPh>
    <phoneticPr fontId="2"/>
  </si>
  <si>
    <t>□平成</t>
    <rPh sb="0" eb="1">
      <t>ヘイセイ</t>
    </rPh>
    <phoneticPr fontId="2"/>
  </si>
  <si>
    <t>□令和</t>
    <rPh sb="0" eb="1">
      <t>レイワ</t>
    </rPh>
    <phoneticPr fontId="2"/>
  </si>
  <si>
    <t>日間</t>
    <rPh sb="0" eb="2">
      <t>ニチカン</t>
    </rPh>
    <phoneticPr fontId="2"/>
  </si>
  <si>
    <t>日から</t>
    <rPh sb="0" eb="1">
      <t>ニチ</t>
    </rPh>
    <phoneticPr fontId="2"/>
  </si>
  <si>
    <t>日まで</t>
    <rPh sb="0" eb="1">
      <t>ニチ</t>
    </rPh>
    <phoneticPr fontId="2"/>
  </si>
  <si>
    <t>入院</t>
    <rPh sb="0" eb="2">
      <t>ニュウイン</t>
    </rPh>
    <phoneticPr fontId="2"/>
  </si>
  <si>
    <t>外来</t>
    <rPh sb="0" eb="2">
      <t>ガイライ</t>
    </rPh>
    <phoneticPr fontId="2"/>
  </si>
  <si>
    <t>1 2 3 4 5 6 7 8 9 10 11 12 13 14 15 16 17 18 19 20 21 22 23 24 25 26 27 28 29 30 31</t>
  </si>
  <si>
    <t xml:space="preserve">  被保険者氏名</t>
    <rPh sb="2" eb="3">
      <t>ヒ</t>
    </rPh>
    <rPh sb="3" eb="6">
      <t>ホケンシャ</t>
    </rPh>
    <rPh sb="6" eb="8">
      <t>シメイ</t>
    </rPh>
    <phoneticPr fontId="3"/>
  </si>
  <si>
    <t xml:space="preserve">  </t>
  </si>
  <si>
    <t xml:space="preserve">  氏    名</t>
    <rPh sb="2" eb="3">
      <t>シ</t>
    </rPh>
    <rPh sb="7" eb="8">
      <t>メイ</t>
    </rPh>
    <phoneticPr fontId="3"/>
  </si>
  <si>
    <t xml:space="preserve">  住    所</t>
    <rPh sb="2" eb="3">
      <t>ジュウ</t>
    </rPh>
    <rPh sb="7" eb="8">
      <t>ショ</t>
    </rPh>
    <phoneticPr fontId="3"/>
  </si>
  <si>
    <t xml:space="preserve">  本申請に基づく補助金に関する受領を事業主に委任します。</t>
    <rPh sb="2" eb="3">
      <t>ホン</t>
    </rPh>
    <rPh sb="3" eb="5">
      <t>シンセイ</t>
    </rPh>
    <rPh sb="6" eb="7">
      <t>モト</t>
    </rPh>
    <rPh sb="9" eb="12">
      <t>ホジョキン</t>
    </rPh>
    <rPh sb="13" eb="14">
      <t>カン</t>
    </rPh>
    <rPh sb="16" eb="18">
      <t>ジュリョウ</t>
    </rPh>
    <rPh sb="19" eb="22">
      <t>ジギョウヌシ</t>
    </rPh>
    <rPh sb="23" eb="25">
      <t>イニン</t>
    </rPh>
    <phoneticPr fontId="3"/>
  </si>
  <si>
    <t xml:space="preserve">    (この傷病手当金の申請期間)</t>
    <rPh sb="7" eb="12">
      <t>ショウビョウテアテキン</t>
    </rPh>
    <phoneticPr fontId="3"/>
  </si>
  <si>
    <t>確    認    事    項</t>
    <rPh sb="0" eb="1">
      <t>カク</t>
    </rPh>
    <rPh sb="5" eb="6">
      <t>ニン</t>
    </rPh>
    <rPh sb="10" eb="11">
      <t>コト</t>
    </rPh>
    <rPh sb="15" eb="16">
      <t>コウ</t>
    </rPh>
    <phoneticPr fontId="2"/>
  </si>
  <si>
    <t>組  合  受  付  印</t>
    <rPh sb="0" eb="1">
      <t>クミ</t>
    </rPh>
    <rPh sb="3" eb="4">
      <t>ゴウ</t>
    </rPh>
    <rPh sb="6" eb="7">
      <t>ウケ</t>
    </rPh>
    <rPh sb="9" eb="10">
      <t>ヅケ</t>
    </rPh>
    <rPh sb="12" eb="13">
      <t>イン</t>
    </rPh>
    <phoneticPr fontId="3"/>
  </si>
  <si>
    <t>事  業  所  受  付  印</t>
    <rPh sb="0" eb="1">
      <t>コト</t>
    </rPh>
    <rPh sb="3" eb="4">
      <t>ギョウ</t>
    </rPh>
    <rPh sb="6" eb="7">
      <t>ショ</t>
    </rPh>
    <rPh sb="9" eb="10">
      <t>ウケ</t>
    </rPh>
    <rPh sb="12" eb="13">
      <t>ヅケ</t>
    </rPh>
    <rPh sb="15" eb="16">
      <t>イン</t>
    </rPh>
    <phoneticPr fontId="3"/>
  </si>
  <si>
    <t>（診療日を〇で囲んでください。）</t>
    <rPh sb="1" eb="4">
      <t>シンリョウビ</t>
    </rPh>
    <rPh sb="7" eb="8">
      <t>カコ</t>
    </rPh>
    <phoneticPr fontId="2"/>
  </si>
  <si>
    <t>転記</t>
    <rPh sb="0" eb="2">
      <t>テンキ</t>
    </rPh>
    <phoneticPr fontId="2"/>
  </si>
  <si>
    <t>治癒</t>
    <rPh sb="0" eb="2">
      <t>チユ</t>
    </rPh>
    <phoneticPr fontId="2"/>
  </si>
  <si>
    <t>中止</t>
    <rPh sb="0" eb="2">
      <t>チュウシ</t>
    </rPh>
    <phoneticPr fontId="2"/>
  </si>
  <si>
    <t>繰越</t>
    <rPh sb="0" eb="2">
      <t>クリコシ</t>
    </rPh>
    <phoneticPr fontId="2"/>
  </si>
  <si>
    <t>転医</t>
    <rPh sb="0" eb="2">
      <t>テンイ</t>
    </rPh>
    <phoneticPr fontId="2"/>
  </si>
  <si>
    <t>療養費用</t>
    <rPh sb="0" eb="2">
      <t>リョウヨウ</t>
    </rPh>
    <rPh sb="2" eb="4">
      <t>ヒヨウ</t>
    </rPh>
    <phoneticPr fontId="2"/>
  </si>
  <si>
    <t>健保</t>
    <rPh sb="0" eb="2">
      <t>ケンポ</t>
    </rPh>
    <phoneticPr fontId="2"/>
  </si>
  <si>
    <t>自費</t>
    <rPh sb="0" eb="2">
      <t>ジヒ</t>
    </rPh>
    <phoneticPr fontId="2"/>
  </si>
  <si>
    <t>公費</t>
    <rPh sb="0" eb="2">
      <t>コウヒ</t>
    </rPh>
    <phoneticPr fontId="2"/>
  </si>
  <si>
    <t>労務不能と認めた期間における症状及び経過</t>
    <rPh sb="0" eb="2">
      <t>ロウム</t>
    </rPh>
    <rPh sb="2" eb="4">
      <t>フノウ</t>
    </rPh>
    <rPh sb="5" eb="6">
      <t>ミト</t>
    </rPh>
    <rPh sb="8" eb="10">
      <t>キカン</t>
    </rPh>
    <rPh sb="14" eb="16">
      <t>ショウジョウ</t>
    </rPh>
    <rPh sb="16" eb="17">
      <t>オヨ</t>
    </rPh>
    <rPh sb="18" eb="20">
      <t>ケイカ</t>
    </rPh>
    <phoneticPr fontId="2"/>
  </si>
  <si>
    <t>(</t>
  </si>
  <si>
    <t>)</t>
  </si>
  <si>
    <t>・内容審査に必要と判断した場合には、後日、改めて文書にて追加照会させていただきことがあります。</t>
    <rPh sb="1" eb="5">
      <t>ナイヨウシンサ</t>
    </rPh>
    <rPh sb="6" eb="8">
      <t>ヒツヨウ</t>
    </rPh>
    <rPh sb="9" eb="11">
      <t>ハンダン</t>
    </rPh>
    <rPh sb="13" eb="15">
      <t>バアイ</t>
    </rPh>
    <rPh sb="18" eb="20">
      <t>ゴジツ</t>
    </rPh>
    <rPh sb="21" eb="22">
      <t>アラタ</t>
    </rPh>
    <rPh sb="24" eb="26">
      <t>ブンショ</t>
    </rPh>
    <rPh sb="28" eb="30">
      <t>ツイカ</t>
    </rPh>
    <rPh sb="30" eb="32">
      <t>ショウカイ</t>
    </rPh>
    <phoneticPr fontId="2"/>
  </si>
  <si>
    <t>・上記内容が網羅されていれば、医療機関で作成された書式を添付していただいても構いません。</t>
    <rPh sb="1" eb="3">
      <t>ジョウキ</t>
    </rPh>
    <rPh sb="3" eb="5">
      <t>ナイヨウ</t>
    </rPh>
    <rPh sb="6" eb="8">
      <t>モウラ</t>
    </rPh>
    <rPh sb="15" eb="17">
      <t>イリョウ</t>
    </rPh>
    <rPh sb="17" eb="19">
      <t>キカン</t>
    </rPh>
    <rPh sb="20" eb="22">
      <t>サクセイ</t>
    </rPh>
    <rPh sb="25" eb="27">
      <t>ショシキ</t>
    </rPh>
    <rPh sb="28" eb="30">
      <t>テンプ</t>
    </rPh>
    <rPh sb="38" eb="39">
      <t>カマ</t>
    </rPh>
    <phoneticPr fontId="2"/>
  </si>
  <si>
    <t>療養担当者（医師）が意見を記入するところ</t>
    <rPh sb="0" eb="5">
      <t>リョウヨウタントウシャ</t>
    </rPh>
    <rPh sb="6" eb="8">
      <t>イシ</t>
    </rPh>
    <rPh sb="10" eb="12">
      <t>イケン</t>
    </rPh>
    <rPh sb="13" eb="15">
      <t>キニュウ</t>
    </rPh>
    <phoneticPr fontId="2"/>
  </si>
  <si>
    <t>発症又は負傷原因及び経過</t>
    <phoneticPr fontId="2"/>
  </si>
  <si>
    <t>(3)</t>
    <phoneticPr fontId="2"/>
  </si>
  <si>
    <t>雇用保険の受給がありますか。</t>
    <rPh sb="0" eb="4">
      <t>コヨウホケン</t>
    </rPh>
    <rPh sb="5" eb="7">
      <t>ジュキュウ</t>
    </rPh>
    <phoneticPr fontId="2"/>
  </si>
  <si>
    <t>ある</t>
    <phoneticPr fontId="2"/>
  </si>
  <si>
    <t>ない</t>
    <phoneticPr fontId="2"/>
  </si>
  <si>
    <t>延長中</t>
    <rPh sb="0" eb="3">
      <t>エンチョウチュウ</t>
    </rPh>
    <phoneticPr fontId="2"/>
  </si>
  <si>
    <t>上記の「療養のため休んだ期間」に関する次の確認事項について記入してください。</t>
    <rPh sb="0" eb="2">
      <t>ジョウキ</t>
    </rPh>
    <rPh sb="4" eb="6">
      <t>リョウヨウ</t>
    </rPh>
    <rPh sb="9" eb="10">
      <t>ヤス</t>
    </rPh>
    <rPh sb="12" eb="14">
      <t>キカン</t>
    </rPh>
    <rPh sb="16" eb="17">
      <t>カン</t>
    </rPh>
    <rPh sb="19" eb="20">
      <t>ツギ</t>
    </rPh>
    <rPh sb="21" eb="25">
      <t>カクニンジコウ</t>
    </rPh>
    <rPh sb="29" eb="31">
      <t>キニュウ</t>
    </rPh>
    <phoneticPr fontId="2"/>
  </si>
  <si>
    <t>資格喪失者のみ</t>
    <rPh sb="0" eb="5">
      <t>シカクソウシツシャ</t>
    </rPh>
    <phoneticPr fontId="2"/>
  </si>
  <si>
    <t>２．ない</t>
    <phoneticPr fontId="2"/>
  </si>
  <si>
    <t>保険者名</t>
    <rPh sb="0" eb="2">
      <t>ホケン</t>
    </rPh>
    <rPh sb="2" eb="3">
      <t>モノ</t>
    </rPh>
    <rPh sb="3" eb="4">
      <t>メイ</t>
    </rPh>
    <phoneticPr fontId="2"/>
  </si>
  <si>
    <t>傷病時の仕事の内容</t>
    <phoneticPr fontId="2"/>
  </si>
  <si>
    <t>初回申請時のみ</t>
    <rPh sb="0" eb="2">
      <t>ショカイ</t>
    </rPh>
    <rPh sb="2" eb="5">
      <t>シンセイジ</t>
    </rPh>
    <phoneticPr fontId="2"/>
  </si>
  <si>
    <t>(4)</t>
    <phoneticPr fontId="3"/>
  </si>
  <si>
    <t>全　　　　　　員</t>
    <rPh sb="0" eb="1">
      <t>ゼンイン</t>
    </rPh>
    <phoneticPr fontId="2"/>
  </si>
  <si>
    <r>
      <t>→→</t>
    </r>
    <r>
      <rPr>
        <sz val="8"/>
        <color theme="1"/>
        <rFont val="ＭＳ Ｐゴシック"/>
        <family val="3"/>
        <charset val="128"/>
      </rPr>
      <t>離職票Ⅰ</t>
    </r>
    <r>
      <rPr>
        <sz val="8"/>
        <color theme="1"/>
        <rFont val="ＭＳ Ｐ明朝"/>
        <family val="1"/>
        <charset val="128"/>
      </rPr>
      <t>（写）を添付してください。</t>
    </r>
    <rPh sb="2" eb="5">
      <t>リショクヒョウ</t>
    </rPh>
    <rPh sb="7" eb="8">
      <t>ウツ</t>
    </rPh>
    <rPh sb="10" eb="12">
      <t>テンプ</t>
    </rPh>
    <phoneticPr fontId="2"/>
  </si>
  <si>
    <r>
      <t>→→</t>
    </r>
    <r>
      <rPr>
        <sz val="8"/>
        <color theme="1"/>
        <rFont val="ＭＳ Ｐゴシック"/>
        <family val="3"/>
        <charset val="128"/>
      </rPr>
      <t>雇用保険受給期間延長通知書</t>
    </r>
    <r>
      <rPr>
        <sz val="8"/>
        <color theme="1"/>
        <rFont val="ＭＳ Ｐ明朝"/>
        <family val="1"/>
        <charset val="128"/>
      </rPr>
      <t>（写）を添付してください。</t>
    </r>
    <rPh sb="2" eb="6">
      <t>コヨウホケン</t>
    </rPh>
    <rPh sb="6" eb="8">
      <t>ジュキュウ</t>
    </rPh>
    <rPh sb="8" eb="10">
      <t>キカン</t>
    </rPh>
    <rPh sb="10" eb="12">
      <t>エンチョウ</t>
    </rPh>
    <rPh sb="12" eb="15">
      <t>ツウチショ</t>
    </rPh>
    <rPh sb="16" eb="17">
      <t>ウツ</t>
    </rPh>
    <rPh sb="19" eb="21">
      <t>テンプ</t>
    </rPh>
    <phoneticPr fontId="2"/>
  </si>
  <si>
    <t>老齢または退職を事由とする公的年金の
受給がありますか。</t>
    <rPh sb="0" eb="2">
      <t>ロウレイ</t>
    </rPh>
    <rPh sb="5" eb="7">
      <t>タイショク</t>
    </rPh>
    <rPh sb="8" eb="10">
      <t>ジユウ</t>
    </rPh>
    <rPh sb="13" eb="17">
      <t>コウテキネンキン</t>
    </rPh>
    <rPh sb="19" eb="21">
      <t>ジュキュウ</t>
    </rPh>
    <phoneticPr fontId="2"/>
  </si>
  <si>
    <t>　療養担当者（医師）の氏名</t>
    <rPh sb="1" eb="6">
      <t>リョウヨウタントウシャ</t>
    </rPh>
    <rPh sb="7" eb="9">
      <t>イシ</t>
    </rPh>
    <rPh sb="11" eb="13">
      <t>シメイ</t>
    </rPh>
    <phoneticPr fontId="1"/>
  </si>
  <si>
    <t>出産手当金支給申請書</t>
    <rPh sb="0" eb="2">
      <t>シュッサン</t>
    </rPh>
    <rPh sb="2" eb="4">
      <t>テアテ</t>
    </rPh>
    <rPh sb="4" eb="5">
      <t>キン</t>
    </rPh>
    <rPh sb="5" eb="10">
      <t>シキュウシンセイショ</t>
    </rPh>
    <phoneticPr fontId="2"/>
  </si>
  <si>
    <t>申 請 内 容</t>
    <rPh sb="0" eb="1">
      <t>サル</t>
    </rPh>
    <rPh sb="2" eb="3">
      <t>ショウ</t>
    </rPh>
    <rPh sb="4" eb="5">
      <t>ナイ</t>
    </rPh>
    <rPh sb="6" eb="7">
      <t>カタチ</t>
    </rPh>
    <phoneticPr fontId="3"/>
  </si>
  <si>
    <t>↓以下は、「ある」の場合のみ記入。</t>
    <rPh sb="1" eb="3">
      <t>イカ</t>
    </rPh>
    <rPh sb="10" eb="12">
      <t>バアイ</t>
    </rPh>
    <rPh sb="14" eb="16">
      <t>キニュウ</t>
    </rPh>
    <phoneticPr fontId="2"/>
  </si>
  <si>
    <t>１．ある（請求中を含む）</t>
    <rPh sb="5" eb="8">
      <t>セイキュウチュウ</t>
    </rPh>
    <rPh sb="9" eb="10">
      <t>フク</t>
    </rPh>
    <phoneticPr fontId="3"/>
  </si>
  <si>
    <t>１．ある（今後受取るものも含む）</t>
    <rPh sb="5" eb="7">
      <t>コンゴ</t>
    </rPh>
    <rPh sb="7" eb="9">
      <t>ウケト</t>
    </rPh>
    <rPh sb="13" eb="14">
      <t>フク</t>
    </rPh>
    <phoneticPr fontId="2"/>
  </si>
  <si>
    <t>平成</t>
    <rPh sb="0" eb="2">
      <t>ヘイセイ</t>
    </rPh>
    <phoneticPr fontId="2"/>
  </si>
  <si>
    <t>支給期間</t>
    <rPh sb="0" eb="2">
      <t>シキュウ</t>
    </rPh>
    <rPh sb="2" eb="4">
      <t>キカン</t>
    </rPh>
    <phoneticPr fontId="2"/>
  </si>
  <si>
    <t>当組合加入以前に傷病手当金を受給したことはありますか。</t>
    <rPh sb="0" eb="3">
      <t>トウクミアイ</t>
    </rPh>
    <rPh sb="3" eb="7">
      <t>カニュウイゼン</t>
    </rPh>
    <rPh sb="8" eb="13">
      <t>ショウビョウテアテキン</t>
    </rPh>
    <rPh sb="14" eb="16">
      <t>ジュキュウ</t>
    </rPh>
    <phoneticPr fontId="2"/>
  </si>
  <si>
    <t>出産のため休んだ期間</t>
    <rPh sb="0" eb="2">
      <t>シュッサン</t>
    </rPh>
    <phoneticPr fontId="2"/>
  </si>
  <si>
    <t xml:space="preserve">    (この出産手当金の申請期間)</t>
    <rPh sb="7" eb="9">
      <t>シュッサン</t>
    </rPh>
    <rPh sb="9" eb="11">
      <t>テアテ</t>
    </rPh>
    <rPh sb="11" eb="12">
      <t>キン</t>
    </rPh>
    <phoneticPr fontId="3"/>
  </si>
  <si>
    <t>申請内容及び確認事項</t>
    <rPh sb="0" eb="2">
      <t>シンセイ</t>
    </rPh>
    <rPh sb="2" eb="4">
      <t>ナイヨウ</t>
    </rPh>
    <rPh sb="4" eb="5">
      <t>オヨ</t>
    </rPh>
    <rPh sb="6" eb="10">
      <t>カクニンジコウ</t>
    </rPh>
    <phoneticPr fontId="3"/>
  </si>
  <si>
    <t>上記の「出産のため休んだ期間」に関する次の確認事項について記入してください。</t>
    <rPh sb="0" eb="2">
      <t>ジョウキ</t>
    </rPh>
    <rPh sb="4" eb="6">
      <t>シュッサン</t>
    </rPh>
    <rPh sb="9" eb="10">
      <t>ヤス</t>
    </rPh>
    <rPh sb="12" eb="14">
      <t>キカン</t>
    </rPh>
    <rPh sb="16" eb="17">
      <t>カン</t>
    </rPh>
    <rPh sb="19" eb="20">
      <t>ツギ</t>
    </rPh>
    <rPh sb="21" eb="25">
      <t>カクニンジコウ</t>
    </rPh>
    <rPh sb="29" eb="31">
      <t>キニュウ</t>
    </rPh>
    <phoneticPr fontId="2"/>
  </si>
  <si>
    <t>出産者氏名</t>
    <rPh sb="0" eb="2">
      <t>シュッサン</t>
    </rPh>
    <rPh sb="2" eb="3">
      <t>シャ</t>
    </rPh>
    <rPh sb="3" eb="5">
      <t>シメイ</t>
    </rPh>
    <phoneticPr fontId="3"/>
  </si>
  <si>
    <t>出産予定年月日</t>
    <rPh sb="0" eb="2">
      <t>シュッサン</t>
    </rPh>
    <rPh sb="2" eb="4">
      <t>ヨテイ</t>
    </rPh>
    <rPh sb="4" eb="7">
      <t>ネンガッピ</t>
    </rPh>
    <phoneticPr fontId="2"/>
  </si>
  <si>
    <t>出生時の数</t>
    <rPh sb="0" eb="3">
      <t>シュッセイジ</t>
    </rPh>
    <rPh sb="4" eb="5">
      <t>カズ</t>
    </rPh>
    <phoneticPr fontId="2"/>
  </si>
  <si>
    <t>出産年月日</t>
    <rPh sb="0" eb="5">
      <t>シュッサンネンガッピ</t>
    </rPh>
    <phoneticPr fontId="2"/>
  </si>
  <si>
    <t>単児</t>
    <rPh sb="0" eb="1">
      <t>タン</t>
    </rPh>
    <rPh sb="1" eb="2">
      <t>ジ</t>
    </rPh>
    <phoneticPr fontId="2"/>
  </si>
  <si>
    <t>多児（</t>
    <rPh sb="0" eb="1">
      <t>タ</t>
    </rPh>
    <rPh sb="1" eb="2">
      <t>ジ</t>
    </rPh>
    <phoneticPr fontId="2"/>
  </si>
  <si>
    <t>児）</t>
    <rPh sb="0" eb="1">
      <t>ジ</t>
    </rPh>
    <phoneticPr fontId="2"/>
  </si>
  <si>
    <t>生産</t>
    <rPh sb="0" eb="1">
      <t>セイ</t>
    </rPh>
    <rPh sb="1" eb="2">
      <t>ウ</t>
    </rPh>
    <phoneticPr fontId="2"/>
  </si>
  <si>
    <t>死産</t>
    <rPh sb="0" eb="2">
      <t>シザン</t>
    </rPh>
    <phoneticPr fontId="2"/>
  </si>
  <si>
    <t>週</t>
    <rPh sb="0" eb="1">
      <t>シュウ</t>
    </rPh>
    <phoneticPr fontId="2"/>
  </si>
  <si>
    <t>日）</t>
    <rPh sb="0" eb="1">
      <t>ニチ</t>
    </rPh>
    <phoneticPr fontId="2"/>
  </si>
  <si>
    <t xml:space="preserve"> （妊娠</t>
    <rPh sb="2" eb="4">
      <t>ニンシン</t>
    </rPh>
    <phoneticPr fontId="2"/>
  </si>
  <si>
    <t>生産または死産</t>
    <rPh sb="0" eb="2">
      <t>セイサン</t>
    </rPh>
    <rPh sb="5" eb="7">
      <t>シザン</t>
    </rPh>
    <phoneticPr fontId="2"/>
  </si>
  <si>
    <t>の別</t>
    <phoneticPr fontId="2"/>
  </si>
  <si>
    <t>　医師または助産師の氏名</t>
    <rPh sb="1" eb="3">
      <t>イシ</t>
    </rPh>
    <rPh sb="6" eb="9">
      <t>ジョサンシ</t>
    </rPh>
    <rPh sb="10" eb="12">
      <t>シメイ</t>
    </rPh>
    <phoneticPr fontId="1"/>
  </si>
  <si>
    <t>(6)</t>
    <phoneticPr fontId="3"/>
  </si>
  <si>
    <t>医療機関名</t>
    <rPh sb="0" eb="5">
      <t>イリョウキカンメイ</t>
    </rPh>
    <phoneticPr fontId="2"/>
  </si>
  <si>
    <r>
      <rPr>
        <sz val="9"/>
        <color theme="1"/>
        <rFont val="ＭＳ Ｐゴシック"/>
        <family val="3"/>
        <charset val="128"/>
      </rPr>
      <t>負傷原因届（様式１２）</t>
    </r>
    <r>
      <rPr>
        <sz val="9"/>
        <color theme="1"/>
        <rFont val="ＭＳ Ｐ明朝"/>
        <family val="1"/>
        <charset val="128"/>
      </rPr>
      <t>を併せてご提出ください。</t>
    </r>
    <rPh sb="0" eb="2">
      <t>フショウ</t>
    </rPh>
    <rPh sb="2" eb="4">
      <t>ゲンイン</t>
    </rPh>
    <rPh sb="4" eb="5">
      <t>トドケ</t>
    </rPh>
    <rPh sb="6" eb="8">
      <t>ヨウシキ</t>
    </rPh>
    <rPh sb="12" eb="13">
      <t>アワ</t>
    </rPh>
    <rPh sb="16" eb="18">
      <t>テイシュツ</t>
    </rPh>
    <phoneticPr fontId="3"/>
  </si>
  <si>
    <t>医師・助産師が記入するところ</t>
    <rPh sb="0" eb="2">
      <t>イシ</t>
    </rPh>
    <rPh sb="3" eb="6">
      <t>ジョサンシ</t>
    </rPh>
    <rPh sb="7" eb="9">
      <t>キニュウ</t>
    </rPh>
    <phoneticPr fontId="2"/>
  </si>
  <si>
    <t>様式１０</t>
    <rPh sb="0" eb="2">
      <t>ヨウシキ</t>
    </rPh>
    <phoneticPr fontId="3"/>
  </si>
  <si>
    <t>様式１１</t>
    <rPh sb="0" eb="2">
      <t>ヨウシキ</t>
    </rPh>
    <phoneticPr fontId="3"/>
  </si>
  <si>
    <t>様式１０－２</t>
    <rPh sb="0" eb="2">
      <t>ヨウシキ</t>
    </rPh>
    <phoneticPr fontId="3"/>
  </si>
  <si>
    <t>↓以下は、「ある」の場合のみ記入</t>
    <rPh sb="1" eb="3">
      <t>イカ</t>
    </rPh>
    <rPh sb="10" eb="12">
      <t>バアイ</t>
    </rPh>
    <rPh sb="14" eb="16">
      <t>キニュウ</t>
    </rPh>
    <phoneticPr fontId="2"/>
  </si>
  <si>
    <t>右詰めで記入してください</t>
    <rPh sb="0" eb="2">
      <t>ミギヅ</t>
    </rPh>
    <rPh sb="4" eb="6">
      <t>キニュウ</t>
    </rPh>
    <phoneticPr fontId="3"/>
  </si>
  <si>
    <t>２．障害手当金</t>
    <rPh sb="2" eb="4">
      <t>ショウガイ</t>
    </rPh>
    <rPh sb="4" eb="6">
      <t>テアテ</t>
    </rPh>
    <rPh sb="6" eb="7">
      <t>キン</t>
    </rPh>
    <phoneticPr fontId="2"/>
  </si>
  <si>
    <r>
      <t>↓以下は、「ある」の場合のみ記入のうえ、</t>
    </r>
    <r>
      <rPr>
        <sz val="8"/>
        <color theme="1"/>
        <rFont val="ＭＳ Ｐゴシック"/>
        <family val="3"/>
        <charset val="128"/>
      </rPr>
      <t>年金証書（写し）</t>
    </r>
    <r>
      <rPr>
        <sz val="8"/>
        <color theme="1"/>
        <rFont val="ＭＳ Ｐ明朝"/>
        <family val="1"/>
        <charset val="128"/>
      </rPr>
      <t>を添付してください。</t>
    </r>
    <rPh sb="1" eb="3">
      <t>イカ</t>
    </rPh>
    <rPh sb="10" eb="12">
      <t>バアイ</t>
    </rPh>
    <rPh sb="14" eb="16">
      <t>キニュウ</t>
    </rPh>
    <rPh sb="20" eb="22">
      <t>ネンキン</t>
    </rPh>
    <rPh sb="22" eb="24">
      <t>ショウショ</t>
    </rPh>
    <rPh sb="25" eb="26">
      <t>ウツ</t>
    </rPh>
    <rPh sb="29" eb="31">
      <t>テンプ</t>
    </rPh>
    <phoneticPr fontId="2"/>
  </si>
  <si>
    <t>電話</t>
    <rPh sb="0" eb="2">
      <t>デンワ</t>
    </rPh>
    <phoneticPr fontId="2"/>
  </si>
  <si>
    <t>（</t>
    <phoneticPr fontId="2"/>
  </si>
  <si>
    <t>）</t>
    <phoneticPr fontId="2"/>
  </si>
  <si>
    <t>現物給等</t>
  </si>
  <si>
    <t>出産</t>
    <rPh sb="0" eb="2">
      <t>シュッサン</t>
    </rPh>
    <phoneticPr fontId="2"/>
  </si>
  <si>
    <t>（申請期間）</t>
    <rPh sb="1" eb="5">
      <t>シンセイキカン</t>
    </rPh>
    <phoneticPr fontId="2"/>
  </si>
  <si>
    <t>出産予定年月日</t>
    <rPh sb="0" eb="2">
      <t>シュッサン</t>
    </rPh>
    <rPh sb="2" eb="7">
      <t>ヨテイネンガッピ</t>
    </rPh>
    <phoneticPr fontId="2"/>
  </si>
  <si>
    <t>多児</t>
    <rPh sb="0" eb="1">
      <t>タ</t>
    </rPh>
    <rPh sb="1" eb="2">
      <t>ジ</t>
    </rPh>
    <phoneticPr fontId="2"/>
  </si>
  <si>
    <t>拠出金超過額</t>
    <rPh sb="0" eb="3">
      <t>キョシュツキン</t>
    </rPh>
    <rPh sb="3" eb="6">
      <t>チョウカガク</t>
    </rPh>
    <phoneticPr fontId="2"/>
  </si>
  <si>
    <t>出産または療養のために</t>
    <rPh sb="0" eb="2">
      <t>シュッサン</t>
    </rPh>
    <rPh sb="5" eb="7">
      <t>リョウヨウ</t>
    </rPh>
    <phoneticPr fontId="2"/>
  </si>
  <si>
    <t>休んでいた期間</t>
    <rPh sb="0" eb="1">
      <t>ヤス</t>
    </rPh>
    <rPh sb="5" eb="7">
      <t>キカン</t>
    </rPh>
    <phoneticPr fontId="2"/>
  </si>
  <si>
    <t>の申請</t>
    <rPh sb="1" eb="3">
      <t>シンセイ</t>
    </rPh>
    <phoneticPr fontId="2"/>
  </si>
  <si>
    <t>出産予定</t>
    <rPh sb="0" eb="2">
      <t>シュッサン</t>
    </rPh>
    <rPh sb="2" eb="4">
      <t>ヨテイ</t>
    </rPh>
    <phoneticPr fontId="2"/>
  </si>
  <si>
    <t>年月日</t>
    <phoneticPr fontId="2"/>
  </si>
  <si>
    <t>療養担当医</t>
    <rPh sb="0" eb="5">
      <t>リョウヨウタントウイ</t>
    </rPh>
    <phoneticPr fontId="2"/>
  </si>
  <si>
    <t>が労務不能</t>
    <rPh sb="1" eb="3">
      <t>ロウム</t>
    </rPh>
    <rPh sb="3" eb="5">
      <t>フノウ</t>
    </rPh>
    <phoneticPr fontId="2"/>
  </si>
  <si>
    <t>と認めた期間</t>
    <rPh sb="1" eb="2">
      <t>ミト</t>
    </rPh>
    <rPh sb="4" eb="6">
      <t>キカン</t>
    </rPh>
    <phoneticPr fontId="2"/>
  </si>
  <si>
    <t>出産手当金</t>
    <rPh sb="0" eb="2">
      <t>シュッサン</t>
    </rPh>
    <rPh sb="2" eb="5">
      <t>テアテキン</t>
    </rPh>
    <phoneticPr fontId="2"/>
  </si>
  <si>
    <t>傷病手当金</t>
    <rPh sb="0" eb="2">
      <t>ショウビョウ</t>
    </rPh>
    <rPh sb="2" eb="5">
      <t>テアテキン</t>
    </rPh>
    <phoneticPr fontId="2"/>
  </si>
  <si>
    <t>申請期間（始）</t>
    <rPh sb="0" eb="4">
      <t>シンセイキカン</t>
    </rPh>
    <rPh sb="5" eb="6">
      <t>ハジ</t>
    </rPh>
    <phoneticPr fontId="2"/>
  </si>
  <si>
    <t>申請期間（終）</t>
    <rPh sb="0" eb="4">
      <t>シンセイキカン</t>
    </rPh>
    <rPh sb="5" eb="6">
      <t>シュウ</t>
    </rPh>
    <phoneticPr fontId="2"/>
  </si>
  <si>
    <t>産前休暇（始）</t>
    <rPh sb="0" eb="4">
      <t>サンゼンキュウカ</t>
    </rPh>
    <rPh sb="5" eb="6">
      <t>ハジ</t>
    </rPh>
    <phoneticPr fontId="2"/>
  </si>
  <si>
    <t>産後休暇（終）</t>
    <rPh sb="0" eb="2">
      <t>サンゴ</t>
    </rPh>
    <rPh sb="2" eb="4">
      <t>キュウカ</t>
    </rPh>
    <rPh sb="5" eb="6">
      <t>オ</t>
    </rPh>
    <phoneticPr fontId="2"/>
  </si>
  <si>
    <t>労務不能期間（始）</t>
    <rPh sb="0" eb="2">
      <t>ロウム</t>
    </rPh>
    <rPh sb="2" eb="6">
      <t>フノウキカン</t>
    </rPh>
    <rPh sb="7" eb="8">
      <t>ハジメ</t>
    </rPh>
    <phoneticPr fontId="2"/>
  </si>
  <si>
    <t>労務不能期間（終）</t>
    <rPh sb="0" eb="2">
      <t>ロウム</t>
    </rPh>
    <rPh sb="2" eb="6">
      <t>フノウキカン</t>
    </rPh>
    <rPh sb="7" eb="8">
      <t>オ</t>
    </rPh>
    <phoneticPr fontId="2"/>
  </si>
  <si>
    <t>産前休暇日数</t>
    <rPh sb="0" eb="2">
      <t>サンゼン</t>
    </rPh>
    <rPh sb="2" eb="6">
      <t>キュウカニッスウ</t>
    </rPh>
    <phoneticPr fontId="2"/>
  </si>
  <si>
    <t>（１）申請書の内容</t>
    <rPh sb="3" eb="6">
      <t>シンセイショ</t>
    </rPh>
    <rPh sb="7" eb="9">
      <t>ナイヨウ</t>
    </rPh>
    <phoneticPr fontId="2"/>
  </si>
  <si>
    <t>出勤簿（始）</t>
    <rPh sb="0" eb="3">
      <t>シュッキンボ</t>
    </rPh>
    <rPh sb="4" eb="5">
      <t>ハジ</t>
    </rPh>
    <phoneticPr fontId="2"/>
  </si>
  <si>
    <t>出勤簿（終）</t>
    <rPh sb="0" eb="3">
      <t>シュッキンボ</t>
    </rPh>
    <rPh sb="4" eb="5">
      <t>オ</t>
    </rPh>
    <phoneticPr fontId="2"/>
  </si>
  <si>
    <t>産前・産後</t>
    <rPh sb="0" eb="2">
      <t>サンゼン</t>
    </rPh>
    <rPh sb="3" eb="5">
      <t>サンゴ</t>
    </rPh>
    <phoneticPr fontId="2"/>
  </si>
  <si>
    <t>休暇</t>
    <rPh sb="0" eb="2">
      <t>キュウカ</t>
    </rPh>
    <phoneticPr fontId="2"/>
  </si>
  <si>
    <t>（２）　勤　務　状　況</t>
    <rPh sb="4" eb="5">
      <t>ツトム</t>
    </rPh>
    <rPh sb="6" eb="7">
      <t>ツトム</t>
    </rPh>
    <rPh sb="8" eb="9">
      <t>ジョウ</t>
    </rPh>
    <rPh sb="10" eb="11">
      <t>キョウ</t>
    </rPh>
    <phoneticPr fontId="2"/>
  </si>
  <si>
    <t>（３）　賃　金　の　支　払　状　況</t>
    <rPh sb="4" eb="5">
      <t>チン</t>
    </rPh>
    <rPh sb="6" eb="7">
      <t>カネ</t>
    </rPh>
    <rPh sb="10" eb="11">
      <t>シ</t>
    </rPh>
    <rPh sb="12" eb="13">
      <t>バライ</t>
    </rPh>
    <rPh sb="14" eb="15">
      <t>ジョウ</t>
    </rPh>
    <rPh sb="16" eb="17">
      <t>キョウ</t>
    </rPh>
    <phoneticPr fontId="2"/>
  </si>
  <si>
    <t>通勤手当（単月相当額）</t>
    <rPh sb="0" eb="4">
      <t>ツウキンテアテ</t>
    </rPh>
    <rPh sb="5" eb="6">
      <t>タン</t>
    </rPh>
    <rPh sb="6" eb="7">
      <t>ゲツ</t>
    </rPh>
    <rPh sb="7" eb="10">
      <t>ソウトウガク</t>
    </rPh>
    <phoneticPr fontId="2"/>
  </si>
  <si>
    <t>通勤手当</t>
    <rPh sb="0" eb="2">
      <t>ツウキン</t>
    </rPh>
    <rPh sb="2" eb="4">
      <t>テアテ</t>
    </rPh>
    <phoneticPr fontId="2"/>
  </si>
  <si>
    <t xml:space="preserve">労務に服することができなかった期間を含む月の勤務状況について、日付の下にそれぞれ記入してください。
</t>
    <rPh sb="0" eb="2">
      <t>ロウム</t>
    </rPh>
    <rPh sb="3" eb="4">
      <t>フク</t>
    </rPh>
    <rPh sb="15" eb="17">
      <t>キカン</t>
    </rPh>
    <rPh sb="18" eb="19">
      <t>フク</t>
    </rPh>
    <rPh sb="20" eb="21">
      <t>ツキ</t>
    </rPh>
    <rPh sb="22" eb="24">
      <t>キンム</t>
    </rPh>
    <rPh sb="24" eb="26">
      <t>ジョウキョウ</t>
    </rPh>
    <rPh sb="31" eb="33">
      <t>ヒヅケ</t>
    </rPh>
    <rPh sb="34" eb="35">
      <t>シタ</t>
    </rPh>
    <rPh sb="40" eb="42">
      <t>キニュウ</t>
    </rPh>
    <phoneticPr fontId="3"/>
  </si>
  <si>
    <t>【出勤（時間休または時間欠勤あり含む）＝○、</t>
  </si>
  <si>
    <t>月給</t>
    <rPh sb="0" eb="2">
      <t>ゲッキュウ</t>
    </rPh>
    <phoneticPr fontId="2"/>
  </si>
  <si>
    <t>　本紙記載の（２）勤務状況及び（３）賃金の支払状況について相違ないことを証明します。</t>
    <rPh sb="1" eb="5">
      <t>ホンシキサイ</t>
    </rPh>
    <rPh sb="9" eb="13">
      <t>キンムジョウキョウ</t>
    </rPh>
    <rPh sb="13" eb="14">
      <t>オヨ</t>
    </rPh>
    <rPh sb="18" eb="20">
      <t>チンギン</t>
    </rPh>
    <rPh sb="21" eb="25">
      <t>シハライジョウキョウ</t>
    </rPh>
    <rPh sb="29" eb="31">
      <t>ソウイ</t>
    </rPh>
    <rPh sb="36" eb="38">
      <t>ショウメイ</t>
    </rPh>
    <phoneticPr fontId="3"/>
  </si>
  <si>
    <t>職員</t>
    <rPh sb="0" eb="2">
      <t>ショクイン</t>
    </rPh>
    <phoneticPr fontId="2"/>
  </si>
  <si>
    <t>非常勤職員</t>
    <rPh sb="0" eb="3">
      <t>ヒジョウキン</t>
    </rPh>
    <rPh sb="3" eb="5">
      <t>ショクイン</t>
    </rPh>
    <phoneticPr fontId="2"/>
  </si>
  <si>
    <t>①上記の期間中における「主たる症状および経過」「治療内容、検査結果、療養指導」等</t>
    <rPh sb="1" eb="3">
      <t>ジョウキ</t>
    </rPh>
    <rPh sb="4" eb="6">
      <t>キカン</t>
    </rPh>
    <rPh sb="6" eb="7">
      <t>チュウ</t>
    </rPh>
    <rPh sb="12" eb="13">
      <t>シュ</t>
    </rPh>
    <rPh sb="15" eb="17">
      <t>ショウジョウ</t>
    </rPh>
    <rPh sb="20" eb="22">
      <t>ケイカ</t>
    </rPh>
    <rPh sb="24" eb="26">
      <t>チリョウ</t>
    </rPh>
    <rPh sb="26" eb="28">
      <t>ナイヨウ</t>
    </rPh>
    <rPh sb="29" eb="31">
      <t>ケンサ</t>
    </rPh>
    <rPh sb="31" eb="33">
      <t>ケッカ</t>
    </rPh>
    <rPh sb="34" eb="36">
      <t>リョウヨウ</t>
    </rPh>
    <rPh sb="36" eb="38">
      <t>シドウ</t>
    </rPh>
    <rPh sb="39" eb="40">
      <t>トウ</t>
    </rPh>
    <phoneticPr fontId="2"/>
  </si>
  <si>
    <t>②症状経過からみて従来の職種について労務不能と認められた医学的な所見</t>
    <rPh sb="1" eb="3">
      <t>ショウジョウ</t>
    </rPh>
    <rPh sb="3" eb="5">
      <t>ケイカ</t>
    </rPh>
    <rPh sb="9" eb="11">
      <t>ジュウライ</t>
    </rPh>
    <rPh sb="12" eb="14">
      <t>ショクシュ</t>
    </rPh>
    <rPh sb="18" eb="20">
      <t>ロウム</t>
    </rPh>
    <rPh sb="20" eb="22">
      <t>フノウ</t>
    </rPh>
    <rPh sb="23" eb="24">
      <t>ミト</t>
    </rPh>
    <rPh sb="28" eb="30">
      <t>イガク</t>
    </rPh>
    <rPh sb="30" eb="31">
      <t>テキ</t>
    </rPh>
    <rPh sb="32" eb="34">
      <t>ショケン</t>
    </rPh>
    <phoneticPr fontId="2"/>
  </si>
  <si>
    <t>以下について、できるだけ詳しくご記入ください。</t>
    <rPh sb="0" eb="2">
      <t>イカ</t>
    </rPh>
    <rPh sb="12" eb="13">
      <t>クワ</t>
    </rPh>
    <rPh sb="16" eb="18">
      <t>キニュウ</t>
    </rPh>
    <phoneticPr fontId="2"/>
  </si>
  <si>
    <t>決定額</t>
    <rPh sb="0" eb="2">
      <t>ケッテイ</t>
    </rPh>
    <rPh sb="2" eb="3">
      <t>ガク</t>
    </rPh>
    <phoneticPr fontId="2"/>
  </si>
  <si>
    <t>給付内容</t>
    <rPh sb="0" eb="2">
      <t>キュウフ</t>
    </rPh>
    <rPh sb="2" eb="4">
      <t>ナイヨウ</t>
    </rPh>
    <phoneticPr fontId="2"/>
  </si>
  <si>
    <t>今回</t>
    <rPh sb="0" eb="2">
      <t>コンカイ</t>
    </rPh>
    <phoneticPr fontId="2"/>
  </si>
  <si>
    <t>前回</t>
    <rPh sb="0" eb="2">
      <t>ゼンカイ</t>
    </rPh>
    <phoneticPr fontId="2"/>
  </si>
  <si>
    <t>※健康保険組合使用欄</t>
    <phoneticPr fontId="2"/>
  </si>
  <si>
    <t>資格加入状況</t>
    <rPh sb="0" eb="2">
      <t>シカク</t>
    </rPh>
    <rPh sb="2" eb="4">
      <t>カニュウ</t>
    </rPh>
    <rPh sb="4" eb="6">
      <t>ジョウキョウ</t>
    </rPh>
    <phoneticPr fontId="2"/>
  </si>
  <si>
    <t>日間</t>
    <rPh sb="0" eb="1">
      <t>ニチ</t>
    </rPh>
    <rPh sb="1" eb="2">
      <t>カン</t>
    </rPh>
    <phoneticPr fontId="3"/>
  </si>
  <si>
    <t>（要勤務日数）</t>
    <rPh sb="1" eb="2">
      <t>ヨウ</t>
    </rPh>
    <rPh sb="2" eb="4">
      <t>キンム</t>
    </rPh>
    <rPh sb="4" eb="6">
      <t>ニッスウ</t>
    </rPh>
    <phoneticPr fontId="2"/>
  </si>
  <si>
    <t>手当金算定（始）</t>
    <rPh sb="0" eb="3">
      <t>テアテキン</t>
    </rPh>
    <rPh sb="3" eb="5">
      <t>サンテイ</t>
    </rPh>
    <phoneticPr fontId="2"/>
  </si>
  <si>
    <t>手当金算定（終）</t>
    <rPh sb="0" eb="3">
      <t>テアテキン</t>
    </rPh>
    <rPh sb="3" eb="5">
      <t>サンテイ</t>
    </rPh>
    <phoneticPr fontId="2"/>
  </si>
  <si>
    <t>その他手当</t>
    <rPh sb="2" eb="3">
      <t>タ</t>
    </rPh>
    <rPh sb="3" eb="5">
      <t>テアテ</t>
    </rPh>
    <phoneticPr fontId="2"/>
  </si>
  <si>
    <t>終日週休・祝日＝×、終日有給休暇＝△、終日欠勤・無給休暇＝／】</t>
    <rPh sb="0" eb="2">
      <t>シュウジツ</t>
    </rPh>
    <rPh sb="14" eb="16">
      <t>キュウカ</t>
    </rPh>
    <rPh sb="25" eb="26">
      <t>キュウ</t>
    </rPh>
    <rPh sb="26" eb="28">
      <t>キュウカ</t>
    </rPh>
    <phoneticPr fontId="2"/>
  </si>
  <si>
    <t>4</t>
    <phoneticPr fontId="2"/>
  </si>
  <si>
    <t>11</t>
    <phoneticPr fontId="2"/>
  </si>
  <si>
    <t>19</t>
    <phoneticPr fontId="2"/>
  </si>
  <si>
    <t>5</t>
    <phoneticPr fontId="2"/>
  </si>
  <si>
    <t>2</t>
    <phoneticPr fontId="2"/>
  </si>
  <si>
    <t>24</t>
    <phoneticPr fontId="2"/>
  </si>
  <si>
    <t>1</t>
    <phoneticPr fontId="2"/>
  </si>
  <si>
    <t>16</t>
    <phoneticPr fontId="2"/>
  </si>
  <si>
    <t>12</t>
    <phoneticPr fontId="2"/>
  </si>
  <si>
    <t>30</t>
    <phoneticPr fontId="2"/>
  </si>
  <si>
    <t>☑</t>
  </si>
  <si>
    <t>○</t>
  </si>
  <si>
    <t>×</t>
  </si>
  <si>
    <t>△</t>
  </si>
  <si>
    <t>／</t>
  </si>
  <si>
    <t>本来額</t>
  </si>
  <si>
    <t>支給額</t>
  </si>
  <si>
    <t>基本給</t>
  </si>
  <si>
    <t>処遇改善手当</t>
  </si>
  <si>
    <t>円</t>
  </si>
  <si>
    <t>　給与担当者氏名</t>
    <rPh sb="1" eb="3">
      <t>キュウヨ</t>
    </rPh>
    <rPh sb="3" eb="6">
      <t>タントウシャ</t>
    </rPh>
    <rPh sb="6" eb="8">
      <t>シメイ</t>
    </rPh>
    <phoneticPr fontId="2"/>
  </si>
  <si>
    <t/>
  </si>
  <si>
    <t>年</t>
  </si>
  <si>
    <t>月</t>
  </si>
  <si>
    <t>25</t>
    <phoneticPr fontId="2"/>
  </si>
  <si>
    <t>31</t>
    <phoneticPr fontId="2"/>
  </si>
  <si>
    <t>駐車場</t>
    <rPh sb="0" eb="3">
      <t>チュウシャジョウ</t>
    </rPh>
    <phoneticPr fontId="2"/>
  </si>
  <si>
    <t>365,200×16÷21-365,200</t>
    <phoneticPr fontId="2"/>
  </si>
  <si>
    <t>13,000×16÷21-13,000</t>
    <phoneticPr fontId="2"/>
  </si>
  <si>
    <t>27,000×16÷21-27,000</t>
    <phoneticPr fontId="2"/>
  </si>
  <si>
    <t>12,000×16÷21-12,000</t>
    <phoneticPr fontId="2"/>
  </si>
  <si>
    <t>5,000×16÷21-5,000</t>
    <phoneticPr fontId="2"/>
  </si>
  <si>
    <t>令和４年１１月支給分にかかる欠勤控除の過誤調整</t>
    <rPh sb="0" eb="2">
      <t>レイワ</t>
    </rPh>
    <rPh sb="3" eb="4">
      <t>ネン</t>
    </rPh>
    <rPh sb="6" eb="7">
      <t>ガツ</t>
    </rPh>
    <rPh sb="7" eb="9">
      <t>シキュウ</t>
    </rPh>
    <rPh sb="9" eb="10">
      <t>ブン</t>
    </rPh>
    <rPh sb="14" eb="16">
      <t>ケッキン</t>
    </rPh>
    <rPh sb="16" eb="18">
      <t>コウジョ</t>
    </rPh>
    <rPh sb="19" eb="23">
      <t>カゴチョウセイ</t>
    </rPh>
    <phoneticPr fontId="2"/>
  </si>
  <si>
    <t>令和４年１１月支給分にかかる欠勤控除の過誤調整</t>
    <rPh sb="0" eb="2">
      <t>レイワ</t>
    </rPh>
    <rPh sb="3" eb="4">
      <t>ネン</t>
    </rPh>
    <rPh sb="6" eb="7">
      <t>ガツ</t>
    </rPh>
    <rPh sb="7" eb="9">
      <t>シキュウ</t>
    </rPh>
    <rPh sb="9" eb="10">
      <t>ブン</t>
    </rPh>
    <rPh sb="14" eb="16">
      <t>ケッキン</t>
    </rPh>
    <rPh sb="16" eb="18">
      <t>コウジョ</t>
    </rPh>
    <phoneticPr fontId="2"/>
  </si>
  <si>
    <t>常勤職員</t>
    <rPh sb="0" eb="2">
      <t>ジョウキン</t>
    </rPh>
    <rPh sb="2" eb="4">
      <t>ショクイン</t>
    </rPh>
    <phoneticPr fontId="2"/>
  </si>
  <si>
    <t>日</t>
  </si>
  <si>
    <t>扶養手当</t>
  </si>
  <si>
    <t>住居手当</t>
  </si>
  <si>
    <t>専門看護手当</t>
  </si>
  <si>
    <t>公益社団法人地域医療振興協会</t>
    <rPh sb="0" eb="6">
      <t>コウエキシャダンホウジン</t>
    </rPh>
    <rPh sb="6" eb="10">
      <t>チイキイリョウ</t>
    </rPh>
    <rPh sb="10" eb="14">
      <t>シンコウキョウカイ</t>
    </rPh>
    <phoneticPr fontId="2"/>
  </si>
  <si>
    <t>●●医療センター</t>
    <rPh sb="2" eb="4">
      <t>イリョウ</t>
    </rPh>
    <phoneticPr fontId="2"/>
  </si>
  <si>
    <t>●●県●●市●●町×丁目×－×</t>
    <rPh sb="2" eb="3">
      <t>ケン</t>
    </rPh>
    <rPh sb="5" eb="6">
      <t>シ</t>
    </rPh>
    <rPh sb="8" eb="9">
      <t>マチ</t>
    </rPh>
    <rPh sb="10" eb="12">
      <t>チョウメ</t>
    </rPh>
    <phoneticPr fontId="2"/>
  </si>
  <si>
    <t>9999</t>
    <phoneticPr fontId="2"/>
  </si>
  <si>
    <t>99</t>
    <phoneticPr fontId="2"/>
  </si>
  <si>
    <t>●●　●●</t>
    <phoneticPr fontId="2"/>
  </si>
  <si>
    <t>上段：給付期間内計　下段：月内計</t>
    <rPh sb="0" eb="2">
      <t>ジョウダン</t>
    </rPh>
    <rPh sb="3" eb="5">
      <t>キュウフ</t>
    </rPh>
    <rPh sb="5" eb="7">
      <t>キカン</t>
    </rPh>
    <rPh sb="7" eb="8">
      <t>ナイ</t>
    </rPh>
    <rPh sb="8" eb="9">
      <t>ケイ</t>
    </rPh>
    <rPh sb="10" eb="12">
      <t>ゲダン</t>
    </rPh>
    <rPh sb="13" eb="15">
      <t>ゲツナイ</t>
    </rPh>
    <rPh sb="15" eb="16">
      <t>ケイ</t>
    </rPh>
    <phoneticPr fontId="2"/>
  </si>
  <si>
    <t>12,000円×4/22=2,181円</t>
    <rPh sb="6" eb="7">
      <t>エン</t>
    </rPh>
    <rPh sb="18" eb="19">
      <t>エン</t>
    </rPh>
    <phoneticPr fontId="2"/>
  </si>
  <si>
    <t>1,320円×6H×21日=166,320円</t>
    <rPh sb="5" eb="6">
      <t>エン</t>
    </rPh>
    <rPh sb="12" eb="13">
      <t>ニチ</t>
    </rPh>
    <rPh sb="21" eb="22">
      <t>エン</t>
    </rPh>
    <phoneticPr fontId="2"/>
  </si>
  <si>
    <t>1,320円×6H×22日=174,240円</t>
    <rPh sb="5" eb="6">
      <t>エン</t>
    </rPh>
    <rPh sb="12" eb="13">
      <t>ニチ</t>
    </rPh>
    <rPh sb="21" eb="22">
      <t>エン</t>
    </rPh>
    <phoneticPr fontId="2"/>
  </si>
  <si>
    <t>1,320円×6H×4日=31,680円</t>
    <rPh sb="5" eb="6">
      <t>エン</t>
    </rPh>
    <rPh sb="11" eb="12">
      <t>ニチ</t>
    </rPh>
    <rPh sb="19" eb="20">
      <t>エン</t>
    </rPh>
    <phoneticPr fontId="2"/>
  </si>
  <si>
    <t>終日有休</t>
    <rPh sb="0" eb="2">
      <t>シュウジツ</t>
    </rPh>
    <rPh sb="3" eb="4">
      <t>キュウ</t>
    </rPh>
    <phoneticPr fontId="3"/>
  </si>
  <si>
    <t>連　絡　事　項</t>
    <rPh sb="0" eb="1">
      <t>レン</t>
    </rPh>
    <rPh sb="2" eb="3">
      <t>ラク</t>
    </rPh>
    <rPh sb="4" eb="5">
      <t>コト</t>
    </rPh>
    <rPh sb="6" eb="7">
      <t>コウ</t>
    </rPh>
    <phoneticPr fontId="2"/>
  </si>
  <si>
    <t>ver.20230707</t>
    <phoneticPr fontId="2"/>
  </si>
  <si>
    <t>確認のため、本証明書のほか、申請期間にかかる次の書類（写し）を追加添付してください。</t>
    <rPh sb="0" eb="2">
      <t>カクニン</t>
    </rPh>
    <rPh sb="6" eb="10">
      <t>ホンショウメイショ</t>
    </rPh>
    <rPh sb="14" eb="16">
      <t>シンセイ</t>
    </rPh>
    <phoneticPr fontId="2"/>
  </si>
  <si>
    <t>□出勤簿</t>
    <rPh sb="1" eb="4">
      <t>シュッキンボ</t>
    </rPh>
    <phoneticPr fontId="2"/>
  </si>
  <si>
    <t>□賃金台帳</t>
    <rPh sb="1" eb="5">
      <t>チンギンダイチョウ</t>
    </rPh>
    <phoneticPr fontId="2"/>
  </si>
  <si>
    <t>3</t>
    <phoneticPr fontId="2"/>
  </si>
  <si>
    <t>9</t>
    <phoneticPr fontId="2"/>
  </si>
  <si>
    <t>0</t>
    <phoneticPr fontId="2"/>
  </si>
  <si>
    <t>6</t>
    <phoneticPr fontId="2"/>
  </si>
  <si>
    <t>健保　浩一</t>
    <rPh sb="0" eb="2">
      <t>ケンポ</t>
    </rPh>
    <rPh sb="3" eb="5">
      <t>コウイチ</t>
    </rPh>
    <phoneticPr fontId="2"/>
  </si>
  <si>
    <t>ケンポ　コウイチ</t>
    <phoneticPr fontId="2"/>
  </si>
  <si>
    <t>東京都</t>
    <rPh sb="0" eb="3">
      <t>トウキョウト</t>
    </rPh>
    <phoneticPr fontId="2"/>
  </si>
  <si>
    <t>新宿区</t>
    <rPh sb="0" eb="3">
      <t>シンジュクク</t>
    </rPh>
    <phoneticPr fontId="2"/>
  </si>
  <si>
    <t>8</t>
    <phoneticPr fontId="2"/>
  </si>
  <si>
    <t>左大腿骨頚部骨折</t>
    <rPh sb="0" eb="1">
      <t>ヒダリ</t>
    </rPh>
    <rPh sb="1" eb="4">
      <t>ダイタイコツ</t>
    </rPh>
    <rPh sb="4" eb="6">
      <t>ケイブ</t>
    </rPh>
    <rPh sb="6" eb="8">
      <t>コッセツ</t>
    </rPh>
    <phoneticPr fontId="2"/>
  </si>
  <si>
    <t>7</t>
    <phoneticPr fontId="2"/>
  </si>
  <si>
    <t>☑</t>
    <phoneticPr fontId="2"/>
  </si>
  <si>
    <t>事務（経理担当）</t>
    <rPh sb="0" eb="2">
      <t>ジム</t>
    </rPh>
    <rPh sb="3" eb="7">
      <t>ケイリタントウ</t>
    </rPh>
    <phoneticPr fontId="2"/>
  </si>
  <si>
    <t>●●●●健康保険組合</t>
    <rPh sb="4" eb="10">
      <t>ケンコウホケンクミアイ</t>
    </rPh>
    <phoneticPr fontId="2"/>
  </si>
  <si>
    <t>うつ病</t>
    <rPh sb="2" eb="3">
      <t>ビョウ</t>
    </rPh>
    <phoneticPr fontId="2"/>
  </si>
  <si>
    <t>●●●●医療センター</t>
    <rPh sb="4" eb="6">
      <t>イリョウ</t>
    </rPh>
    <phoneticPr fontId="2"/>
  </si>
  <si>
    <t>●●労働基準監督署</t>
    <rPh sb="2" eb="9">
      <t>ロウドウキジュンカントクショ</t>
    </rPh>
    <phoneticPr fontId="2"/>
  </si>
  <si>
    <t>通勤途上中の交通事故（相手方あり）</t>
    <rPh sb="0" eb="5">
      <t>ツウキントジョウチュウ</t>
    </rPh>
    <rPh sb="6" eb="10">
      <t>コウツウジコ</t>
    </rPh>
    <rPh sb="11" eb="14">
      <t>アイテカタ</t>
    </rPh>
    <phoneticPr fontId="2"/>
  </si>
  <si>
    <t>東京都港区●●町×丁目×番地×号　</t>
    <rPh sb="0" eb="3">
      <t>トウキョウト</t>
    </rPh>
    <rPh sb="3" eb="5">
      <t>ミナトク</t>
    </rPh>
    <phoneticPr fontId="2"/>
  </si>
  <si>
    <r>
      <t>☑</t>
    </r>
    <r>
      <rPr>
        <sz val="10"/>
        <rFont val="ＭＳ Ｐ明朝"/>
        <family val="1"/>
        <charset val="128"/>
      </rPr>
      <t>令和</t>
    </r>
    <rPh sb="1" eb="3">
      <t>レイワ</t>
    </rPh>
    <phoneticPr fontId="2"/>
  </si>
  <si>
    <r>
      <rPr>
        <sz val="10"/>
        <color rgb="FFFF0000"/>
        <rFont val="ＭＳ Ｐ明朝"/>
        <family val="1"/>
        <charset val="128"/>
      </rPr>
      <t>☑</t>
    </r>
    <r>
      <rPr>
        <sz val="10"/>
        <color theme="1"/>
        <rFont val="ＭＳ Ｐ明朝"/>
        <family val="1"/>
        <charset val="128"/>
      </rPr>
      <t>負傷</t>
    </r>
    <rPh sb="1" eb="3">
      <t>フショウ</t>
    </rPh>
    <phoneticPr fontId="3"/>
  </si>
  <si>
    <t>地域　朋佳</t>
    <rPh sb="0" eb="2">
      <t>チイキ</t>
    </rPh>
    <rPh sb="3" eb="5">
      <t>トモカ</t>
    </rPh>
    <phoneticPr fontId="2"/>
  </si>
  <si>
    <t>チイキ　トモカ</t>
    <phoneticPr fontId="2"/>
  </si>
  <si>
    <t>江東区</t>
    <rPh sb="0" eb="3">
      <t>コウトウク</t>
    </rPh>
    <phoneticPr fontId="2"/>
  </si>
  <si>
    <t>●●町9丁目9番地99号　</t>
    <phoneticPr fontId="2"/>
  </si>
  <si>
    <t>●●●●マンション99号室</t>
    <phoneticPr fontId="2"/>
  </si>
  <si>
    <t>●●町9丁目9番地9号　</t>
    <phoneticPr fontId="2"/>
  </si>
  <si>
    <t>ハイツ●●●●99号室</t>
    <rPh sb="9" eb="11">
      <t>ゴウシツ</t>
    </rPh>
    <phoneticPr fontId="2"/>
  </si>
  <si>
    <t>医療法人●●会　●●病院</t>
    <rPh sb="0" eb="2">
      <t>イリョウ</t>
    </rPh>
    <rPh sb="2" eb="4">
      <t>ホウジン</t>
    </rPh>
    <rPh sb="6" eb="7">
      <t>カイ</t>
    </rPh>
    <rPh sb="10" eb="12">
      <t>ビョウイン</t>
    </rPh>
    <phoneticPr fontId="2"/>
  </si>
  <si>
    <t>医療法人●●会　●●レディースクリニック</t>
    <rPh sb="0" eb="4">
      <t>イリョウホウジン</t>
    </rPh>
    <rPh sb="6" eb="7">
      <t>カイ</t>
    </rPh>
    <phoneticPr fontId="2"/>
  </si>
  <si>
    <t>BC/BG</t>
    <phoneticPr fontId="2"/>
  </si>
  <si>
    <t>BI/BM</t>
    <phoneticPr fontId="2"/>
  </si>
  <si>
    <t>BO/BS</t>
    <phoneticPr fontId="2"/>
  </si>
  <si>
    <t>ver.20230905</t>
    <phoneticPr fontId="2"/>
  </si>
  <si>
    <r>
      <t>支給対象日数計</t>
    </r>
    <r>
      <rPr>
        <sz val="8"/>
        <color theme="1"/>
        <rFont val="ＭＳ Ｐゴシック"/>
        <family val="3"/>
        <charset val="128"/>
      </rPr>
      <t>（ただし傷手待期期間含む）</t>
    </r>
    <rPh sb="0" eb="2">
      <t>シキュウ</t>
    </rPh>
    <rPh sb="2" eb="4">
      <t>タイショウ</t>
    </rPh>
    <rPh sb="4" eb="6">
      <t>ニッスウ</t>
    </rPh>
    <rPh sb="6" eb="7">
      <t>ケイ</t>
    </rPh>
    <rPh sb="11" eb="12">
      <t>キズ</t>
    </rPh>
    <rPh sb="12" eb="13">
      <t>テ</t>
    </rPh>
    <rPh sb="13" eb="17">
      <t>タイキキカン</t>
    </rPh>
    <rPh sb="17" eb="18">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</si>
</sst>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0;0"/>
    <numFmt numFmtId="177" formatCode="00"/>
    <numFmt numFmtId="178" formatCode="d"/>
    <numFmt numFmtId="179" formatCode="[$-411]ge\.m\.d;@"/>
    <numFmt numFmtId="180" formatCode="gggee"/>
    <numFmt numFmtId="181" formatCode="mm"/>
    <numFmt numFmtId="182" formatCode="General&quot;日&quot;"/>
    <numFmt numFmtId="183" formatCode="m"/>
    <numFmt numFmtId="184" formatCode="e"/>
    <numFmt numFmtId="185" formatCode="#,##0;[Red]&quot;▲ &quot;#,##0"/>
  </numFmts>
  <fonts count="57">
    <font>
      <sz val="11"/>
      <color theme="1"/>
      <name val="ＭＳ Ｐゴシック"/>
      <family val="2"/>
      <charset val="128"/>
    </font>
    <font>
      <sz val="11"/>
      <color theme="1"/>
      <name val="ＭＳ Ｐゴシック"/>
      <family val="2"/>
      <charset val="128"/>
    </font>
    <font>
      <sz val="6"/>
      <name val="ＭＳ Ｐゴシック"/>
      <family val="2"/>
      <charset val="128"/>
    </font>
    <font>
      <sz val="6"/>
      <name val="游ゴシック"/>
      <family val="2"/>
      <charset val="128"/>
      <scheme val="minor"/>
    </font>
    <font>
      <sz val="9"/>
      <color theme="1"/>
      <name val="ＭＳ Ｐゴシック"/>
      <family val="3"/>
      <charset val="128"/>
    </font>
    <font>
      <sz val="9"/>
      <color theme="1"/>
      <name val="ＭＳ Ｐゴシック"/>
      <family val="2"/>
      <charset val="128"/>
    </font>
    <font>
      <sz val="10"/>
      <color theme="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0"/>
      <color theme="1"/>
      <name val="游ゴシック"/>
      <family val="2"/>
      <charset val="128"/>
      <scheme val="minor"/>
    </font>
    <font>
      <b/>
      <sz val="18"/>
      <color theme="1"/>
      <name val="游ゴシック"/>
      <family val="3"/>
      <charset val="128"/>
      <scheme val="minor"/>
    </font>
    <font>
      <sz val="9"/>
      <color theme="1"/>
      <name val="ＭＳ Ｐ明朝"/>
      <family val="1"/>
      <charset val="128"/>
    </font>
    <font>
      <sz val="8"/>
      <color theme="1"/>
      <name val="ＭＳ Ｐ明朝"/>
      <family val="1"/>
      <charset val="128"/>
    </font>
    <font>
      <sz val="12"/>
      <name val="ＭＳ Ｐゴシック"/>
      <family val="3"/>
      <charset val="128"/>
    </font>
    <font>
      <sz val="12"/>
      <color theme="1"/>
      <name val="ＭＳ Ｐゴシック"/>
      <family val="3"/>
      <charset val="128"/>
    </font>
    <font>
      <sz val="10"/>
      <color theme="1"/>
      <name val="ＭＳ Ｐゴシック"/>
      <family val="3"/>
      <charset val="128"/>
    </font>
    <font>
      <sz val="10"/>
      <color theme="1"/>
      <name val="ＭＳ Ｐゴシック"/>
      <family val="2"/>
      <charset val="128"/>
    </font>
    <font>
      <b/>
      <sz val="18"/>
      <color theme="1"/>
      <name val="ＭＳ Ｐゴシック"/>
      <family val="3"/>
      <charset val="128"/>
    </font>
    <font>
      <sz val="9"/>
      <color indexed="81"/>
      <name val="MS P ゴシック"/>
      <family val="3"/>
      <charset val="128"/>
    </font>
    <font>
      <sz val="12"/>
      <color theme="1"/>
      <name val="游ゴシック"/>
      <family val="3"/>
      <charset val="128"/>
      <scheme val="minor"/>
    </font>
    <font>
      <sz val="10"/>
      <name val="ＭＳ Ｐゴシック"/>
      <family val="3"/>
      <charset val="128"/>
    </font>
    <font>
      <sz val="12"/>
      <name val="ＭＳ Ｐ明朝"/>
      <family val="1"/>
      <charset val="128"/>
    </font>
    <font>
      <sz val="10"/>
      <color theme="1"/>
      <name val="游ゴシック"/>
      <family val="3"/>
      <charset val="128"/>
      <scheme val="minor"/>
    </font>
    <font>
      <sz val="14"/>
      <name val="ＭＳ Ｐ明朝"/>
      <family val="1"/>
      <charset val="128"/>
    </font>
    <font>
      <sz val="5"/>
      <color theme="1"/>
      <name val="ＭＳ Ｐ明朝"/>
      <family val="1"/>
      <charset val="128"/>
    </font>
    <font>
      <sz val="9"/>
      <color theme="1"/>
      <name val="游ゴシック"/>
      <family val="3"/>
      <charset val="128"/>
      <scheme val="minor"/>
    </font>
    <font>
      <sz val="12"/>
      <color theme="1"/>
      <name val="ＭＳ Ｐ明朝"/>
      <family val="1"/>
      <charset val="128"/>
    </font>
    <font>
      <sz val="8"/>
      <color theme="1"/>
      <name val="ＭＳ Ｐゴシック"/>
      <family val="3"/>
      <charset val="128"/>
    </font>
    <font>
      <sz val="9"/>
      <color theme="1"/>
      <name val="ＭＳ Ｐ明朝"/>
      <family val="3"/>
      <charset val="128"/>
    </font>
    <font>
      <sz val="5"/>
      <name val="ＭＳ Ｐ明朝"/>
      <family val="1"/>
      <charset val="128"/>
    </font>
    <font>
      <sz val="9"/>
      <color theme="1"/>
      <name val="游ゴシック"/>
      <family val="2"/>
      <charset val="128"/>
      <scheme val="minor"/>
    </font>
    <font>
      <sz val="6"/>
      <color rgb="FF0000CC"/>
      <name val="ＭＳ Ｐゴシック"/>
      <family val="3"/>
      <charset val="128"/>
    </font>
    <font>
      <sz val="10"/>
      <color rgb="FF0000CC"/>
      <name val="游ゴシック"/>
      <family val="2"/>
      <charset val="128"/>
      <scheme val="minor"/>
    </font>
    <font>
      <sz val="5"/>
      <color rgb="FF0000CC"/>
      <name val="游ゴシック"/>
      <family val="2"/>
      <charset val="128"/>
      <scheme val="minor"/>
    </font>
    <font>
      <sz val="5"/>
      <color theme="1"/>
      <name val="游ゴシック"/>
      <family val="2"/>
      <charset val="128"/>
      <scheme val="minor"/>
    </font>
    <font>
      <sz val="5"/>
      <color rgb="FF0000CC"/>
      <name val="ＭＳ Ｐゴシック"/>
      <family val="3"/>
      <charset val="128"/>
    </font>
    <font>
      <sz val="11"/>
      <color theme="1"/>
      <name val="ＭＳ Ｐ明朝"/>
      <family val="1"/>
      <charset val="128"/>
    </font>
    <font>
      <sz val="9"/>
      <color rgb="FFFF0000"/>
      <name val="ＭＳ Ｐゴシック"/>
      <family val="3"/>
      <charset val="128"/>
    </font>
    <font>
      <sz val="9"/>
      <color rgb="FFFF0000"/>
      <name val="ＭＳ Ｐゴシック"/>
      <family val="2"/>
      <charset val="128"/>
    </font>
    <font>
      <sz val="8"/>
      <color theme="1"/>
      <name val="游ゴシック"/>
      <family val="3"/>
      <charset val="128"/>
      <scheme val="minor"/>
    </font>
    <font>
      <sz val="11"/>
      <color theme="0"/>
      <name val="ＭＳ Ｐゴシック"/>
      <family val="2"/>
      <charset val="128"/>
    </font>
    <font>
      <sz val="11"/>
      <color theme="1" tint="0.499984740745262"/>
      <name val="ＭＳ Ｐゴシック"/>
      <family val="2"/>
      <charset val="128"/>
    </font>
    <font>
      <sz val="5"/>
      <color theme="1" tint="0.499984740745262"/>
      <name val="游ゴシック"/>
      <family val="2"/>
      <charset val="128"/>
      <scheme val="minor"/>
    </font>
    <font>
      <sz val="9"/>
      <color theme="1" tint="0.499984740745262"/>
      <name val="ＭＳ Ｐゴシック"/>
      <family val="2"/>
      <charset val="128"/>
    </font>
    <font>
      <sz val="11"/>
      <color theme="1" tint="0.499984740745262"/>
      <name val="ＭＳ Ｐゴシック"/>
      <family val="3"/>
      <charset val="128"/>
    </font>
    <font>
      <sz val="5"/>
      <color theme="1" tint="0.499984740745262"/>
      <name val="ＭＳ Ｐゴシック"/>
      <family val="3"/>
      <charset val="128"/>
    </font>
    <font>
      <sz val="5"/>
      <color theme="0"/>
      <name val="游ゴシック"/>
      <family val="2"/>
      <charset val="128"/>
      <scheme val="minor"/>
    </font>
    <font>
      <sz val="9"/>
      <color theme="0"/>
      <name val="ＭＳ Ｐゴシック"/>
      <family val="2"/>
      <charset val="128"/>
    </font>
    <font>
      <sz val="11"/>
      <color theme="0"/>
      <name val="ＭＳ Ｐゴシック"/>
      <family val="3"/>
      <charset val="128"/>
    </font>
    <font>
      <sz val="5"/>
      <color theme="0"/>
      <name val="ＭＳ Ｐゴシック"/>
      <family val="3"/>
      <charset val="128"/>
    </font>
    <font>
      <sz val="12"/>
      <color rgb="FFFF0000"/>
      <name val="HG丸ｺﾞｼｯｸM-PRO"/>
      <family val="3"/>
      <charset val="128"/>
    </font>
    <font>
      <sz val="10"/>
      <color rgb="FFFF0000"/>
      <name val="ＭＳ Ｐ明朝"/>
      <family val="1"/>
      <charset val="128"/>
    </font>
    <font>
      <sz val="10"/>
      <color rgb="FFFF0000"/>
      <name val="HG丸ｺﾞｼｯｸM-PRO"/>
      <family val="3"/>
      <charset val="128"/>
    </font>
    <font>
      <sz val="14"/>
      <color rgb="FFFF0000"/>
      <name val="HG丸ｺﾞｼｯｸM-PRO"/>
      <family val="3"/>
      <charset val="128"/>
    </font>
    <font>
      <sz val="9"/>
      <color rgb="FFFF0000"/>
      <name val="HG丸ｺﾞｼｯｸM-PRO"/>
      <family val="3"/>
      <charset val="128"/>
    </font>
    <font>
      <sz val="8"/>
      <color rgb="FFFF0000"/>
      <name val="HG丸ｺﾞｼｯｸM-PRO"/>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gray0625">
        <bgColor theme="0"/>
      </patternFill>
    </fill>
    <fill>
      <patternFill patternType="solid">
        <fgColor theme="1"/>
        <bgColor indexed="64"/>
      </patternFill>
    </fill>
  </fills>
  <borders count="121">
    <border>
      <left/>
      <right/>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hair">
        <color auto="1"/>
      </left>
      <right/>
      <top style="thin">
        <color indexed="64"/>
      </top>
      <bottom style="hair">
        <color auto="1"/>
      </bottom>
      <diagonal/>
    </border>
    <border>
      <left/>
      <right/>
      <top style="thin">
        <color indexed="64"/>
      </top>
      <bottom style="hair">
        <color indexed="64"/>
      </bottom>
      <diagonal/>
    </border>
    <border>
      <left/>
      <right style="hair">
        <color auto="1"/>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double">
        <color auto="1"/>
      </top>
      <bottom/>
      <diagonal/>
    </border>
    <border>
      <left/>
      <right/>
      <top/>
      <bottom style="double">
        <color auto="1"/>
      </bottom>
      <diagonal/>
    </border>
    <border>
      <left style="thin">
        <color indexed="64"/>
      </left>
      <right/>
      <top/>
      <bottom style="medium">
        <color indexed="64"/>
      </bottom>
      <diagonal/>
    </border>
    <border>
      <left/>
      <right style="thin">
        <color indexed="64"/>
      </right>
      <top/>
      <bottom style="medium">
        <color indexed="64"/>
      </bottom>
      <diagonal/>
    </border>
    <border>
      <left style="hair">
        <color auto="1"/>
      </left>
      <right/>
      <top/>
      <bottom style="hair">
        <color auto="1"/>
      </bottom>
      <diagonal/>
    </border>
    <border>
      <left/>
      <right/>
      <top/>
      <bottom style="hair">
        <color indexed="64"/>
      </bottom>
      <diagonal/>
    </border>
    <border>
      <left/>
      <right style="thin">
        <color indexed="64"/>
      </right>
      <top/>
      <bottom style="hair">
        <color auto="1"/>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hair">
        <color auto="1"/>
      </top>
      <bottom/>
      <diagonal/>
    </border>
    <border>
      <left style="hair">
        <color indexed="64"/>
      </left>
      <right/>
      <top/>
      <bottom style="thin">
        <color indexed="64"/>
      </bottom>
      <diagonal/>
    </border>
    <border>
      <left/>
      <right style="hair">
        <color indexed="64"/>
      </right>
      <top style="hair">
        <color auto="1"/>
      </top>
      <bottom/>
      <diagonal/>
    </border>
    <border>
      <left/>
      <right/>
      <top style="hair">
        <color indexed="64"/>
      </top>
      <bottom/>
      <diagonal/>
    </border>
    <border>
      <left style="thin">
        <color indexed="64"/>
      </left>
      <right style="hair">
        <color auto="1"/>
      </right>
      <top style="hair">
        <color indexed="64"/>
      </top>
      <bottom/>
      <diagonal/>
    </border>
    <border>
      <left style="thin">
        <color indexed="64"/>
      </left>
      <right style="hair">
        <color auto="1"/>
      </right>
      <top/>
      <bottom style="thin">
        <color indexed="64"/>
      </bottom>
      <diagonal/>
    </border>
    <border>
      <left/>
      <right style="hair">
        <color indexed="64"/>
      </right>
      <top/>
      <bottom/>
      <diagonal/>
    </border>
    <border>
      <left style="hair">
        <color auto="1"/>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auto="1"/>
      </bottom>
      <diagonal/>
    </border>
    <border>
      <left/>
      <right/>
      <top style="medium">
        <color indexed="64"/>
      </top>
      <bottom style="hair">
        <color indexed="64"/>
      </bottom>
      <diagonal/>
    </border>
    <border>
      <left/>
      <right style="hair">
        <color auto="1"/>
      </right>
      <top style="medium">
        <color indexed="64"/>
      </top>
      <bottom style="hair">
        <color auto="1"/>
      </bottom>
      <diagonal/>
    </border>
    <border>
      <left/>
      <right style="thin">
        <color indexed="64"/>
      </right>
      <top style="medium">
        <color indexed="64"/>
      </top>
      <bottom style="hair">
        <color indexed="64"/>
      </bottom>
      <diagonal/>
    </border>
    <border diagonalUp="1">
      <left style="hair">
        <color indexed="64"/>
      </left>
      <right/>
      <top style="hair">
        <color indexed="64"/>
      </top>
      <bottom/>
      <diagonal style="hair">
        <color indexed="64"/>
      </diagonal>
    </border>
    <border>
      <left/>
      <right style="medium">
        <color indexed="64"/>
      </right>
      <top/>
      <bottom/>
      <diagonal/>
    </border>
    <border diagonalUp="1">
      <left style="hair">
        <color indexed="64"/>
      </left>
      <right/>
      <top/>
      <bottom style="thin">
        <color indexed="64"/>
      </bottom>
      <diagonal style="hair">
        <color indexed="64"/>
      </diagonal>
    </border>
    <border>
      <left/>
      <right style="medium">
        <color indexed="64"/>
      </right>
      <top style="thin">
        <color indexed="64"/>
      </top>
      <bottom/>
      <diagonal/>
    </border>
    <border>
      <left style="hair">
        <color auto="1"/>
      </left>
      <right style="medium">
        <color indexed="64"/>
      </right>
      <top style="hair">
        <color auto="1"/>
      </top>
      <bottom/>
      <diagonal/>
    </border>
    <border>
      <left/>
      <right style="medium">
        <color indexed="64"/>
      </right>
      <top/>
      <bottom style="thin">
        <color indexed="64"/>
      </bottom>
      <diagonal/>
    </border>
    <border>
      <left style="hair">
        <color indexed="64"/>
      </left>
      <right style="medium">
        <color indexed="64"/>
      </right>
      <top/>
      <bottom style="thin">
        <color indexed="64"/>
      </bottom>
      <diagonal/>
    </border>
    <border>
      <left/>
      <right style="hair">
        <color theme="0" tint="-0.499984740745262"/>
      </right>
      <top style="thin">
        <color indexed="64"/>
      </top>
      <bottom/>
      <diagonal/>
    </border>
    <border>
      <left style="hair">
        <color theme="0" tint="-0.499984740745262"/>
      </left>
      <right/>
      <top style="thin">
        <color indexed="64"/>
      </top>
      <bottom/>
      <diagonal/>
    </border>
    <border>
      <left style="thin">
        <color indexed="64"/>
      </left>
      <right/>
      <top/>
      <bottom style="hair">
        <color theme="0" tint="-0.499984740745262"/>
      </bottom>
      <diagonal/>
    </border>
    <border>
      <left style="hair">
        <color indexed="64"/>
      </left>
      <right style="hair">
        <color indexed="64"/>
      </right>
      <top/>
      <bottom style="hair">
        <color indexed="64"/>
      </bottom>
      <diagonal/>
    </border>
    <border>
      <left/>
      <right style="hair">
        <color indexed="64"/>
      </right>
      <top/>
      <bottom style="hair">
        <color theme="0" tint="-0.499984740745262"/>
      </bottom>
      <diagonal/>
    </border>
    <border>
      <left/>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top/>
      <bottom style="hair">
        <color theme="0" tint="-0.499984740745262"/>
      </bottom>
      <diagonal/>
    </border>
    <border>
      <left/>
      <right style="medium">
        <color indexed="64"/>
      </right>
      <top/>
      <bottom style="hair">
        <color theme="0" tint="-0.499984740745262"/>
      </bottom>
      <diagonal/>
    </border>
    <border>
      <left style="thin">
        <color indexed="64"/>
      </left>
      <right/>
      <top style="hair">
        <color theme="0" tint="-0.499984740745262"/>
      </top>
      <bottom/>
      <diagonal/>
    </border>
    <border>
      <left/>
      <right/>
      <top style="hair">
        <color theme="0" tint="-0.499984740745262"/>
      </top>
      <bottom/>
      <diagonal/>
    </border>
    <border>
      <left/>
      <right style="hair">
        <color theme="0" tint="-0.499984740745262"/>
      </right>
      <top style="hair">
        <color auto="1"/>
      </top>
      <bottom/>
      <diagonal/>
    </border>
    <border>
      <left style="hair">
        <color theme="0" tint="-0.499984740745262"/>
      </left>
      <right/>
      <top/>
      <bottom/>
      <diagonal/>
    </border>
    <border>
      <left/>
      <right style="hair">
        <color indexed="64"/>
      </right>
      <top style="hair">
        <color theme="0" tint="-0.499984740745262"/>
      </top>
      <bottom/>
      <diagonal/>
    </border>
    <border>
      <left style="hair">
        <color indexed="64"/>
      </left>
      <right/>
      <top style="hair">
        <color theme="0" tint="-0.499984740745262"/>
      </top>
      <bottom/>
      <diagonal/>
    </border>
    <border>
      <left/>
      <right style="medium">
        <color indexed="64"/>
      </right>
      <top style="hair">
        <color theme="0" tint="-0.499984740745262"/>
      </top>
      <bottom/>
      <diagonal/>
    </border>
    <border>
      <left/>
      <right style="hair">
        <color theme="0" tint="-0.499984740745262"/>
      </right>
      <top/>
      <bottom style="medium">
        <color indexed="64"/>
      </bottom>
      <diagonal/>
    </border>
    <border>
      <left style="hair">
        <color theme="0" tint="-0.499984740745262"/>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theme="0" tint="-0.499984740745262"/>
      </left>
      <right/>
      <top style="hair">
        <color theme="0" tint="-0.499984740745262"/>
      </top>
      <bottom/>
      <diagonal/>
    </border>
    <border>
      <left/>
      <right style="thin">
        <color indexed="64"/>
      </right>
      <top style="hair">
        <color theme="0" tint="-0.499984740745262"/>
      </top>
      <bottom/>
      <diagonal/>
    </border>
    <border>
      <left/>
      <right style="medium">
        <color indexed="64"/>
      </right>
      <top style="thin">
        <color indexed="64"/>
      </top>
      <bottom style="hair">
        <color indexed="64"/>
      </bottom>
      <diagonal/>
    </border>
    <border>
      <left/>
      <right style="hair">
        <color theme="0" tint="-0.499984740745262"/>
      </right>
      <top/>
      <bottom/>
      <diagonal/>
    </border>
    <border>
      <left/>
      <right style="medium">
        <color indexed="64"/>
      </right>
      <top style="hair">
        <color indexed="64"/>
      </top>
      <bottom/>
      <diagonal/>
    </border>
    <border>
      <left style="hair">
        <color indexed="64"/>
      </left>
      <right style="hair">
        <color indexed="64"/>
      </right>
      <top/>
      <bottom style="medium">
        <color indexed="64"/>
      </bottom>
      <diagonal/>
    </border>
    <border>
      <left/>
      <right style="hair">
        <color auto="1"/>
      </right>
      <top style="hair">
        <color indexed="64"/>
      </top>
      <bottom style="hair">
        <color auto="1"/>
      </bottom>
      <diagonal/>
    </border>
    <border>
      <left style="hair">
        <color indexed="64"/>
      </left>
      <right style="thin">
        <color indexed="64"/>
      </right>
      <top style="thin">
        <color indexed="64"/>
      </top>
      <bottom/>
      <diagonal/>
    </border>
    <border>
      <left/>
      <right style="medium">
        <color indexed="64"/>
      </right>
      <top style="medium">
        <color indexed="64"/>
      </top>
      <bottom style="hair">
        <color indexed="64"/>
      </bottom>
      <diagonal/>
    </border>
    <border>
      <left style="hair">
        <color auto="1"/>
      </left>
      <right style="medium">
        <color indexed="64"/>
      </right>
      <top/>
      <bottom/>
      <diagonal/>
    </border>
    <border>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auto="1"/>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medium">
        <color indexed="64"/>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09">
    <xf numFmtId="0" fontId="0" fillId="0" borderId="0" xfId="0">
      <alignment vertical="center"/>
    </xf>
    <xf numFmtId="0" fontId="4" fillId="3" borderId="8" xfId="0" applyFont="1" applyFill="1" applyBorder="1" applyAlignment="1">
      <alignment horizontal="center" vertical="center"/>
    </xf>
    <xf numFmtId="0" fontId="4" fillId="3" borderId="8" xfId="0" applyFont="1" applyFill="1" applyBorder="1">
      <alignment vertical="center"/>
    </xf>
    <xf numFmtId="0" fontId="4" fillId="3" borderId="3"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top"/>
    </xf>
    <xf numFmtId="0" fontId="4" fillId="0" borderId="0" xfId="0" applyFont="1">
      <alignment vertical="center"/>
    </xf>
    <xf numFmtId="0" fontId="5" fillId="0" borderId="0" xfId="0" applyFont="1">
      <alignment vertical="center"/>
    </xf>
    <xf numFmtId="0" fontId="4" fillId="3" borderId="7" xfId="0" applyFont="1" applyFill="1" applyBorder="1">
      <alignment vertical="center"/>
    </xf>
    <xf numFmtId="0" fontId="4" fillId="3" borderId="2" xfId="0" applyFont="1" applyFill="1" applyBorder="1">
      <alignment vertical="center"/>
    </xf>
    <xf numFmtId="0" fontId="7" fillId="3" borderId="5" xfId="0" applyFont="1" applyFill="1" applyBorder="1" applyAlignment="1">
      <alignment horizontal="left" vertical="center"/>
    </xf>
    <xf numFmtId="0" fontId="8" fillId="3" borderId="17" xfId="0" applyFont="1" applyFill="1" applyBorder="1" applyAlignment="1">
      <alignment horizontal="center" vertical="center"/>
    </xf>
    <xf numFmtId="0" fontId="9" fillId="3" borderId="21" xfId="0" applyFont="1" applyFill="1" applyBorder="1" applyAlignment="1">
      <alignment horizontal="right" vertical="center"/>
    </xf>
    <xf numFmtId="0" fontId="9" fillId="3" borderId="22" xfId="0" applyFont="1" applyFill="1" applyBorder="1" applyAlignment="1">
      <alignment horizontal="right" vertical="center"/>
    </xf>
    <xf numFmtId="0" fontId="9" fillId="3" borderId="23" xfId="0" applyFont="1" applyFill="1" applyBorder="1" applyAlignment="1">
      <alignment horizontal="right" vertical="center"/>
    </xf>
    <xf numFmtId="0" fontId="9" fillId="3" borderId="24" xfId="0" applyFont="1" applyFill="1" applyBorder="1" applyAlignment="1">
      <alignment horizontal="right" vertical="center"/>
    </xf>
    <xf numFmtId="0" fontId="10" fillId="3" borderId="0" xfId="0" applyFont="1" applyFill="1">
      <alignment vertical="center"/>
    </xf>
    <xf numFmtId="0" fontId="4" fillId="3" borderId="38" xfId="0" applyFont="1" applyFill="1" applyBorder="1" applyAlignment="1">
      <alignment vertical="top"/>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9" fillId="3" borderId="39" xfId="0" applyFont="1" applyFill="1" applyBorder="1" applyAlignment="1">
      <alignment horizontal="right" vertical="center"/>
    </xf>
    <xf numFmtId="0" fontId="9" fillId="3" borderId="40" xfId="0" applyFont="1" applyFill="1" applyBorder="1" applyAlignment="1">
      <alignment horizontal="right" vertical="center"/>
    </xf>
    <xf numFmtId="0" fontId="9" fillId="3" borderId="44" xfId="0" applyFont="1" applyFill="1" applyBorder="1" applyAlignment="1">
      <alignment horizontal="right" vertical="center"/>
    </xf>
    <xf numFmtId="0" fontId="11" fillId="3" borderId="35" xfId="0" applyFont="1" applyFill="1" applyBorder="1" applyAlignment="1">
      <alignment horizontal="center" vertical="center"/>
    </xf>
    <xf numFmtId="0" fontId="11" fillId="3" borderId="0" xfId="0" applyFont="1" applyFill="1" applyAlignment="1">
      <alignment horizontal="center" vertical="center"/>
    </xf>
    <xf numFmtId="0" fontId="11" fillId="3" borderId="36" xfId="0" applyFont="1" applyFill="1" applyBorder="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left" vertical="center"/>
    </xf>
    <xf numFmtId="0" fontId="8" fillId="3" borderId="0" xfId="0" applyFont="1" applyFill="1" applyAlignment="1">
      <alignment horizontal="center" vertical="center"/>
    </xf>
    <xf numFmtId="0" fontId="4" fillId="3" borderId="0" xfId="0" applyFont="1" applyFill="1">
      <alignment vertical="center"/>
    </xf>
    <xf numFmtId="0" fontId="4" fillId="3" borderId="0" xfId="0" applyFont="1" applyFill="1" applyAlignment="1">
      <alignment horizontal="center" vertical="center"/>
    </xf>
    <xf numFmtId="0" fontId="4" fillId="4" borderId="0" xfId="0" applyFont="1" applyFill="1">
      <alignment vertical="center"/>
    </xf>
    <xf numFmtId="0" fontId="4" fillId="0" borderId="10" xfId="0" applyFont="1" applyBorder="1">
      <alignment vertical="center"/>
    </xf>
    <xf numFmtId="0" fontId="4" fillId="0" borderId="12" xfId="0" applyFont="1" applyBorder="1">
      <alignment vertical="center"/>
    </xf>
    <xf numFmtId="0" fontId="4" fillId="0" borderId="11" xfId="0" applyFont="1" applyBorder="1">
      <alignment vertical="center"/>
    </xf>
    <xf numFmtId="0" fontId="16" fillId="3" borderId="0" xfId="0" applyFont="1" applyFill="1">
      <alignment vertical="center"/>
    </xf>
    <xf numFmtId="0" fontId="17" fillId="3" borderId="0" xfId="0" applyFont="1" applyFill="1">
      <alignment vertical="center"/>
    </xf>
    <xf numFmtId="0" fontId="0" fillId="3" borderId="0" xfId="0" applyFill="1">
      <alignment vertical="center"/>
    </xf>
    <xf numFmtId="0" fontId="16" fillId="6" borderId="2" xfId="0" applyFont="1" applyFill="1" applyBorder="1" applyAlignment="1">
      <alignment horizontal="left" vertical="center"/>
    </xf>
    <xf numFmtId="0" fontId="16" fillId="6" borderId="0" xfId="0" applyFont="1" applyFill="1" applyAlignment="1">
      <alignment horizontal="center" vertical="center"/>
    </xf>
    <xf numFmtId="0" fontId="16" fillId="6" borderId="3" xfId="0" applyFont="1" applyFill="1" applyBorder="1" applyAlignment="1">
      <alignment horizontal="center" vertical="center"/>
    </xf>
    <xf numFmtId="0" fontId="16" fillId="6" borderId="4" xfId="0" applyFont="1" applyFill="1" applyBorder="1" applyAlignment="1">
      <alignment horizontal="left" vertical="center"/>
    </xf>
    <xf numFmtId="0" fontId="16" fillId="6" borderId="5" xfId="0" applyFont="1" applyFill="1" applyBorder="1" applyAlignment="1">
      <alignment horizontal="left" vertical="center"/>
    </xf>
    <xf numFmtId="0" fontId="16" fillId="6" borderId="5" xfId="0" applyFont="1" applyFill="1" applyBorder="1" applyAlignment="1">
      <alignment horizontal="center" vertical="center"/>
    </xf>
    <xf numFmtId="0" fontId="16" fillId="6" borderId="6" xfId="0" applyFont="1" applyFill="1" applyBorder="1" applyAlignment="1">
      <alignment horizontal="center" vertical="center"/>
    </xf>
    <xf numFmtId="0" fontId="7" fillId="3" borderId="17" xfId="0" applyFont="1" applyFill="1" applyBorder="1" applyAlignment="1">
      <alignment horizontal="center" vertical="center"/>
    </xf>
    <xf numFmtId="0" fontId="16" fillId="6" borderId="7" xfId="0" applyFont="1" applyFill="1" applyBorder="1">
      <alignment vertical="center"/>
    </xf>
    <xf numFmtId="0" fontId="16" fillId="6" borderId="8" xfId="0" applyFont="1" applyFill="1" applyBorder="1">
      <alignment vertical="center"/>
    </xf>
    <xf numFmtId="0" fontId="6" fillId="3" borderId="7" xfId="0" applyFont="1" applyFill="1" applyBorder="1">
      <alignment vertical="center"/>
    </xf>
    <xf numFmtId="0" fontId="6" fillId="3" borderId="8" xfId="0" applyFont="1" applyFill="1" applyBorder="1" applyAlignment="1">
      <alignment horizontal="center" vertical="center"/>
    </xf>
    <xf numFmtId="0" fontId="12" fillId="3" borderId="43" xfId="0" applyFont="1" applyFill="1" applyBorder="1" applyAlignment="1">
      <alignment horizontal="center" vertical="center"/>
    </xf>
    <xf numFmtId="0" fontId="4" fillId="6" borderId="4" xfId="0" applyFont="1" applyFill="1" applyBorder="1">
      <alignment vertical="center"/>
    </xf>
    <xf numFmtId="0" fontId="9" fillId="6" borderId="48" xfId="0" applyFont="1" applyFill="1" applyBorder="1" applyAlignment="1">
      <alignment horizontal="right" vertical="center"/>
    </xf>
    <xf numFmtId="0" fontId="9" fillId="6" borderId="33" xfId="0" applyFont="1" applyFill="1" applyBorder="1" applyAlignment="1">
      <alignment horizontal="right" vertical="center"/>
    </xf>
    <xf numFmtId="0" fontId="9" fillId="6" borderId="34" xfId="0" applyFont="1" applyFill="1" applyBorder="1" applyAlignment="1">
      <alignment horizontal="right" vertical="center"/>
    </xf>
    <xf numFmtId="0" fontId="16" fillId="6" borderId="5" xfId="0" applyFont="1" applyFill="1" applyBorder="1">
      <alignment vertical="center"/>
    </xf>
    <xf numFmtId="0" fontId="16" fillId="6" borderId="6" xfId="0" applyFont="1" applyFill="1" applyBorder="1">
      <alignment vertical="center"/>
    </xf>
    <xf numFmtId="0" fontId="16" fillId="3" borderId="2" xfId="0" applyFont="1" applyFill="1" applyBorder="1">
      <alignment vertical="center"/>
    </xf>
    <xf numFmtId="0" fontId="6" fillId="3" borderId="2" xfId="0" applyFont="1" applyFill="1" applyBorder="1">
      <alignment vertical="center"/>
    </xf>
    <xf numFmtId="0" fontId="12" fillId="6" borderId="7" xfId="0" applyFont="1" applyFill="1" applyBorder="1" applyAlignment="1">
      <alignment horizontal="left" vertical="center"/>
    </xf>
    <xf numFmtId="0" fontId="12" fillId="6" borderId="8" xfId="0" applyFont="1" applyFill="1" applyBorder="1" applyAlignment="1">
      <alignment horizontal="left" vertical="center"/>
    </xf>
    <xf numFmtId="0" fontId="12" fillId="6" borderId="9" xfId="0" applyFont="1" applyFill="1" applyBorder="1" applyAlignment="1">
      <alignment horizontal="left" vertical="center"/>
    </xf>
    <xf numFmtId="0" fontId="12" fillId="6" borderId="2" xfId="0" applyFont="1" applyFill="1" applyBorder="1" applyAlignment="1">
      <alignment horizontal="left" vertical="center"/>
    </xf>
    <xf numFmtId="0" fontId="12" fillId="6" borderId="0" xfId="0" applyFont="1" applyFill="1" applyAlignment="1">
      <alignment horizontal="left" vertical="center"/>
    </xf>
    <xf numFmtId="0" fontId="12" fillId="6" borderId="3" xfId="0" applyFont="1" applyFill="1" applyBorder="1" applyAlignment="1">
      <alignment horizontal="left" vertical="center"/>
    </xf>
    <xf numFmtId="0" fontId="6" fillId="3" borderId="46" xfId="0" applyFont="1" applyFill="1" applyBorder="1" applyAlignment="1">
      <alignment horizontal="left" vertical="center"/>
    </xf>
    <xf numFmtId="0" fontId="6" fillId="3" borderId="52" xfId="0" applyFont="1" applyFill="1" applyBorder="1" applyAlignment="1">
      <alignment horizontal="left" vertical="center"/>
    </xf>
    <xf numFmtId="0" fontId="6" fillId="6" borderId="49" xfId="0" applyFont="1" applyFill="1" applyBorder="1" applyAlignment="1">
      <alignment horizontal="left" vertical="center"/>
    </xf>
    <xf numFmtId="0" fontId="6" fillId="6" borderId="51" xfId="0" applyFont="1" applyFill="1" applyBorder="1" applyAlignment="1">
      <alignment horizontal="left" vertical="center"/>
    </xf>
    <xf numFmtId="0" fontId="6" fillId="3" borderId="30" xfId="0" applyFont="1" applyFill="1" applyBorder="1" applyAlignment="1">
      <alignment horizontal="left" vertical="center"/>
    </xf>
    <xf numFmtId="0" fontId="6" fillId="3" borderId="0" xfId="0" applyFont="1" applyFill="1" applyAlignment="1">
      <alignment horizontal="left" vertical="center"/>
    </xf>
    <xf numFmtId="0" fontId="6" fillId="6" borderId="56" xfId="0" applyFont="1" applyFill="1" applyBorder="1" applyAlignment="1">
      <alignment horizontal="left" vertical="center"/>
    </xf>
    <xf numFmtId="0" fontId="6" fillId="6" borderId="55" xfId="0" applyFont="1" applyFill="1" applyBorder="1" applyAlignment="1">
      <alignment horizontal="left" vertical="center"/>
    </xf>
    <xf numFmtId="0" fontId="6" fillId="3" borderId="55" xfId="0" applyFont="1" applyFill="1" applyBorder="1" applyAlignment="1">
      <alignment horizontal="left" vertical="center"/>
    </xf>
    <xf numFmtId="0" fontId="6" fillId="3" borderId="40" xfId="0" applyFont="1" applyFill="1" applyBorder="1" applyAlignment="1">
      <alignment horizontal="left" vertical="center"/>
    </xf>
    <xf numFmtId="0" fontId="6" fillId="3" borderId="41" xfId="0" applyFont="1" applyFill="1" applyBorder="1" applyAlignment="1">
      <alignment horizontal="left" vertical="center"/>
    </xf>
    <xf numFmtId="0" fontId="13"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6" borderId="50" xfId="0" applyFont="1" applyFill="1" applyBorder="1" applyAlignment="1">
      <alignment horizontal="left" vertical="center"/>
    </xf>
    <xf numFmtId="0" fontId="6" fillId="6" borderId="17" xfId="0" applyFont="1" applyFill="1" applyBorder="1" applyAlignment="1">
      <alignment horizontal="left" vertical="center"/>
    </xf>
    <xf numFmtId="0" fontId="6" fillId="3" borderId="17" xfId="0" applyFont="1" applyFill="1" applyBorder="1" applyAlignment="1">
      <alignment horizontal="left" vertical="center"/>
    </xf>
    <xf numFmtId="0" fontId="6" fillId="3" borderId="6" xfId="0" applyFont="1" applyFill="1" applyBorder="1" applyAlignment="1">
      <alignment horizontal="left" vertical="center"/>
    </xf>
    <xf numFmtId="0" fontId="4" fillId="3" borderId="9" xfId="0" applyFont="1" applyFill="1" applyBorder="1">
      <alignment vertical="center"/>
    </xf>
    <xf numFmtId="0" fontId="16" fillId="3" borderId="8" xfId="0" applyFont="1" applyFill="1" applyBorder="1">
      <alignment vertical="center"/>
    </xf>
    <xf numFmtId="0" fontId="7" fillId="3" borderId="20" xfId="0" applyFont="1" applyFill="1" applyBorder="1" applyAlignment="1">
      <alignment horizontal="left" vertical="center"/>
    </xf>
    <xf numFmtId="0" fontId="7" fillId="3" borderId="20" xfId="0" applyFont="1" applyFill="1" applyBorder="1" applyAlignment="1">
      <alignment horizontal="right" vertical="center"/>
    </xf>
    <xf numFmtId="0" fontId="16" fillId="3" borderId="20" xfId="0" applyFont="1" applyFill="1" applyBorder="1">
      <alignment vertical="center"/>
    </xf>
    <xf numFmtId="0" fontId="7" fillId="3" borderId="22" xfId="0" applyFont="1" applyFill="1" applyBorder="1" applyAlignment="1">
      <alignment horizontal="right" vertical="center"/>
    </xf>
    <xf numFmtId="0" fontId="7" fillId="3" borderId="24" xfId="0" applyFont="1" applyFill="1" applyBorder="1" applyAlignment="1">
      <alignment horizontal="right" vertical="center"/>
    </xf>
    <xf numFmtId="0" fontId="16" fillId="3" borderId="7" xfId="0" applyFont="1" applyFill="1" applyBorder="1">
      <alignment vertical="center"/>
    </xf>
    <xf numFmtId="0" fontId="6" fillId="3" borderId="8" xfId="0" applyFont="1" applyFill="1" applyBorder="1">
      <alignment vertical="center"/>
    </xf>
    <xf numFmtId="0" fontId="6" fillId="3" borderId="8" xfId="0" applyFont="1" applyFill="1" applyBorder="1" applyAlignment="1">
      <alignment horizontal="left" vertical="center"/>
    </xf>
    <xf numFmtId="0" fontId="13" fillId="3" borderId="9" xfId="0" applyFont="1" applyFill="1" applyBorder="1" applyAlignment="1">
      <alignment horizontal="right" vertical="center"/>
    </xf>
    <xf numFmtId="0" fontId="6" fillId="3" borderId="4" xfId="0" applyFont="1" applyFill="1" applyBorder="1">
      <alignment vertical="center"/>
    </xf>
    <xf numFmtId="0" fontId="6" fillId="3" borderId="5" xfId="0" applyFont="1" applyFill="1" applyBorder="1">
      <alignment vertical="center"/>
    </xf>
    <xf numFmtId="0" fontId="6" fillId="3" borderId="5"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3" fillId="3" borderId="6" xfId="0" applyFont="1" applyFill="1" applyBorder="1" applyAlignment="1">
      <alignment horizontal="right" vertical="center"/>
    </xf>
    <xf numFmtId="0" fontId="13" fillId="3" borderId="49" xfId="0" applyFont="1" applyFill="1" applyBorder="1" applyAlignment="1">
      <alignment horizontal="left" vertical="center"/>
    </xf>
    <xf numFmtId="0" fontId="13" fillId="3" borderId="30" xfId="0" applyFont="1" applyFill="1" applyBorder="1" applyAlignment="1">
      <alignment horizontal="left" vertical="center"/>
    </xf>
    <xf numFmtId="0" fontId="13" fillId="3" borderId="47" xfId="0" applyFont="1" applyFill="1" applyBorder="1" applyAlignment="1">
      <alignment horizontal="left" vertical="center"/>
    </xf>
    <xf numFmtId="0" fontId="13" fillId="3" borderId="29" xfId="0" applyFont="1" applyFill="1" applyBorder="1" applyAlignment="1">
      <alignment horizontal="left" vertical="center"/>
    </xf>
    <xf numFmtId="0" fontId="13" fillId="3" borderId="48" xfId="0" applyFont="1" applyFill="1" applyBorder="1" applyAlignment="1">
      <alignment horizontal="left" vertical="center"/>
    </xf>
    <xf numFmtId="0" fontId="13" fillId="3" borderId="34" xfId="0" applyFont="1" applyFill="1" applyBorder="1" applyAlignment="1">
      <alignment horizontal="left" vertical="center"/>
    </xf>
    <xf numFmtId="176" fontId="6" fillId="3" borderId="7" xfId="0" applyNumberFormat="1" applyFont="1" applyFill="1" applyBorder="1" applyAlignment="1">
      <alignment horizontal="left" vertical="center"/>
    </xf>
    <xf numFmtId="176" fontId="6" fillId="3" borderId="8" xfId="0" applyNumberFormat="1" applyFont="1" applyFill="1" applyBorder="1" applyAlignment="1">
      <alignment horizontal="left" vertical="center"/>
    </xf>
    <xf numFmtId="0" fontId="6" fillId="3" borderId="0" xfId="0" applyFont="1" applyFill="1">
      <alignment vertical="center"/>
    </xf>
    <xf numFmtId="176" fontId="6" fillId="3" borderId="4" xfId="0" applyNumberFormat="1" applyFont="1" applyFill="1" applyBorder="1" applyAlignment="1">
      <alignment horizontal="left" vertical="center"/>
    </xf>
    <xf numFmtId="176" fontId="6" fillId="3" borderId="5" xfId="0" applyNumberFormat="1" applyFont="1" applyFill="1" applyBorder="1" applyAlignment="1">
      <alignment horizontal="left" vertical="center"/>
    </xf>
    <xf numFmtId="176" fontId="6" fillId="3" borderId="8" xfId="1" applyNumberFormat="1" applyFont="1" applyFill="1" applyBorder="1" applyAlignment="1" applyProtection="1">
      <alignment horizontal="right" vertical="center"/>
    </xf>
    <xf numFmtId="176" fontId="6" fillId="3" borderId="9" xfId="1" applyNumberFormat="1" applyFont="1" applyFill="1" applyBorder="1" applyAlignment="1" applyProtection="1">
      <alignment horizontal="right" vertical="center"/>
    </xf>
    <xf numFmtId="176" fontId="6" fillId="3" borderId="5" xfId="1" applyNumberFormat="1" applyFont="1" applyFill="1" applyBorder="1" applyAlignment="1" applyProtection="1">
      <alignment horizontal="right" vertical="center"/>
    </xf>
    <xf numFmtId="176" fontId="6" fillId="3" borderId="6" xfId="1" applyNumberFormat="1" applyFont="1" applyFill="1" applyBorder="1" applyAlignment="1" applyProtection="1">
      <alignment horizontal="right" vertical="center"/>
    </xf>
    <xf numFmtId="0" fontId="16" fillId="3" borderId="0" xfId="0" applyFont="1" applyFill="1" applyAlignment="1">
      <alignment horizontal="left" vertical="center"/>
    </xf>
    <xf numFmtId="0" fontId="4" fillId="3" borderId="0" xfId="0" applyFont="1" applyFill="1" applyAlignment="1">
      <alignment horizontal="left" vertical="top"/>
    </xf>
    <xf numFmtId="0" fontId="16" fillId="3" borderId="0" xfId="0" applyFont="1" applyFill="1" applyAlignment="1">
      <alignment horizontal="center" vertical="center"/>
    </xf>
    <xf numFmtId="49" fontId="16" fillId="3" borderId="0" xfId="0" applyNumberFormat="1" applyFont="1" applyFill="1" applyAlignment="1">
      <alignment vertical="top"/>
    </xf>
    <xf numFmtId="0" fontId="16" fillId="3" borderId="37" xfId="0" applyFont="1" applyFill="1" applyBorder="1">
      <alignment vertical="center"/>
    </xf>
    <xf numFmtId="0" fontId="4" fillId="3" borderId="14" xfId="0" applyFont="1" applyFill="1" applyBorder="1" applyAlignment="1">
      <alignment horizontal="left" vertical="top"/>
    </xf>
    <xf numFmtId="0" fontId="16" fillId="0" borderId="0" xfId="0" applyFont="1">
      <alignment vertical="center"/>
    </xf>
    <xf numFmtId="0" fontId="13" fillId="3" borderId="0" xfId="0" applyFont="1" applyFill="1">
      <alignment vertical="center"/>
    </xf>
    <xf numFmtId="0" fontId="6" fillId="3" borderId="4" xfId="0" applyFont="1" applyFill="1" applyBorder="1" applyAlignment="1">
      <alignment horizontal="center" vertical="center"/>
    </xf>
    <xf numFmtId="0" fontId="16" fillId="6" borderId="7" xfId="0" applyFont="1" applyFill="1" applyBorder="1" applyAlignment="1">
      <alignment horizontal="left" vertical="center"/>
    </xf>
    <xf numFmtId="0" fontId="4" fillId="6" borderId="8" xfId="0" applyFont="1" applyFill="1" applyBorder="1" applyAlignment="1">
      <alignment horizontal="left" vertical="center"/>
    </xf>
    <xf numFmtId="0" fontId="16" fillId="6" borderId="8" xfId="0" applyFont="1" applyFill="1" applyBorder="1" applyAlignment="1">
      <alignment horizontal="left" vertical="center"/>
    </xf>
    <xf numFmtId="0" fontId="16" fillId="6" borderId="8" xfId="0" applyFont="1" applyFill="1" applyBorder="1" applyAlignment="1">
      <alignment horizontal="center" vertical="center"/>
    </xf>
    <xf numFmtId="0" fontId="7" fillId="3" borderId="8" xfId="0" applyFont="1" applyFill="1" applyBorder="1" applyAlignment="1">
      <alignment horizontal="left" vertical="center"/>
    </xf>
    <xf numFmtId="0" fontId="7" fillId="3" borderId="8" xfId="0" applyFont="1" applyFill="1" applyBorder="1" applyAlignment="1">
      <alignment horizontal="center" vertical="center"/>
    </xf>
    <xf numFmtId="0" fontId="4" fillId="6" borderId="0" xfId="0" applyFont="1" applyFill="1">
      <alignment vertical="center"/>
    </xf>
    <xf numFmtId="0" fontId="16" fillId="6" borderId="0" xfId="0" applyFont="1" applyFill="1" applyAlignment="1">
      <alignment horizontal="left" vertical="center"/>
    </xf>
    <xf numFmtId="0" fontId="7" fillId="3" borderId="0" xfId="0" applyFont="1" applyFill="1" applyAlignment="1">
      <alignment horizontal="center" vertical="center"/>
    </xf>
    <xf numFmtId="0" fontId="12" fillId="3" borderId="0" xfId="0" applyFont="1" applyFill="1">
      <alignment vertical="center"/>
    </xf>
    <xf numFmtId="0" fontId="5" fillId="4" borderId="0" xfId="0" applyFont="1" applyFill="1">
      <alignment vertical="center"/>
    </xf>
    <xf numFmtId="0" fontId="10" fillId="0" borderId="0" xfId="0" applyFont="1">
      <alignment vertical="center"/>
    </xf>
    <xf numFmtId="0" fontId="9" fillId="0" borderId="62" xfId="0" applyFont="1" applyBorder="1">
      <alignment vertical="center"/>
    </xf>
    <xf numFmtId="0" fontId="9" fillId="0" borderId="60" xfId="0" applyFont="1" applyBorder="1">
      <alignment vertical="center"/>
    </xf>
    <xf numFmtId="0" fontId="13" fillId="0" borderId="68" xfId="0" applyFont="1" applyBorder="1">
      <alignment vertical="center"/>
    </xf>
    <xf numFmtId="0" fontId="13" fillId="0" borderId="61" xfId="0" applyFont="1" applyBorder="1">
      <alignment vertical="center"/>
    </xf>
    <xf numFmtId="0" fontId="16" fillId="6" borderId="62" xfId="0" applyFont="1" applyFill="1" applyBorder="1">
      <alignment vertical="center"/>
    </xf>
    <xf numFmtId="0" fontId="16" fillId="6" borderId="60" xfId="0" applyFont="1" applyFill="1" applyBorder="1">
      <alignment vertical="center"/>
    </xf>
    <xf numFmtId="0" fontId="21" fillId="6" borderId="60" xfId="0" applyFont="1" applyFill="1" applyBorder="1">
      <alignment vertical="center"/>
    </xf>
    <xf numFmtId="0" fontId="16" fillId="6" borderId="61" xfId="0" applyFont="1" applyFill="1" applyBorder="1">
      <alignment vertical="center"/>
    </xf>
    <xf numFmtId="0" fontId="9" fillId="3" borderId="69" xfId="0" applyFont="1" applyFill="1" applyBorder="1" applyAlignment="1">
      <alignment horizontal="right" vertical="center"/>
    </xf>
    <xf numFmtId="0" fontId="9" fillId="3" borderId="70" xfId="0" applyFont="1" applyFill="1" applyBorder="1" applyAlignment="1">
      <alignment horizontal="right" vertical="center"/>
    </xf>
    <xf numFmtId="0" fontId="9" fillId="3" borderId="71" xfId="0" applyFont="1" applyFill="1" applyBorder="1" applyAlignment="1">
      <alignment horizontal="right" vertical="center"/>
    </xf>
    <xf numFmtId="0" fontId="9" fillId="3" borderId="72" xfId="0" applyFont="1" applyFill="1" applyBorder="1" applyAlignment="1">
      <alignment horizontal="right" vertical="center"/>
    </xf>
    <xf numFmtId="0" fontId="16" fillId="6" borderId="2" xfId="0" applyFont="1" applyFill="1" applyBorder="1" applyAlignment="1">
      <alignment horizontal="center" vertical="center"/>
    </xf>
    <xf numFmtId="49" fontId="22" fillId="3" borderId="15" xfId="0" applyNumberFormat="1" applyFont="1" applyFill="1" applyBorder="1" applyAlignment="1" applyProtection="1">
      <alignment horizontal="center" vertical="center"/>
      <protection locked="0"/>
    </xf>
    <xf numFmtId="0" fontId="16" fillId="6" borderId="2" xfId="0" applyFont="1" applyFill="1" applyBorder="1">
      <alignment vertical="center"/>
    </xf>
    <xf numFmtId="0" fontId="16" fillId="6" borderId="3" xfId="0" applyFont="1" applyFill="1" applyBorder="1">
      <alignment vertical="center"/>
    </xf>
    <xf numFmtId="0" fontId="16" fillId="6" borderId="4" xfId="0" applyFont="1" applyFill="1" applyBorder="1">
      <alignment vertical="center"/>
    </xf>
    <xf numFmtId="0" fontId="21" fillId="6" borderId="5" xfId="0" applyFont="1" applyFill="1" applyBorder="1">
      <alignment vertical="center"/>
    </xf>
    <xf numFmtId="49" fontId="22" fillId="3" borderId="18" xfId="0" applyNumberFormat="1" applyFont="1" applyFill="1" applyBorder="1" applyAlignment="1" applyProtection="1">
      <alignment horizontal="center" vertical="center"/>
      <protection locked="0"/>
    </xf>
    <xf numFmtId="0" fontId="6" fillId="0" borderId="0" xfId="0" applyFont="1">
      <alignment vertical="center"/>
    </xf>
    <xf numFmtId="49" fontId="6" fillId="3" borderId="0" xfId="0" applyNumberFormat="1" applyFont="1" applyFill="1" applyAlignment="1" applyProtection="1">
      <alignment horizontal="center" vertical="center"/>
      <protection locked="0"/>
    </xf>
    <xf numFmtId="49" fontId="6" fillId="3" borderId="74" xfId="0" applyNumberFormat="1" applyFont="1" applyFill="1" applyBorder="1" applyAlignment="1" applyProtection="1">
      <alignment horizontal="center" vertical="center"/>
      <protection locked="0"/>
    </xf>
    <xf numFmtId="0" fontId="16" fillId="6" borderId="4" xfId="0" applyFont="1" applyFill="1" applyBorder="1" applyAlignment="1">
      <alignment horizontal="center" vertical="center"/>
    </xf>
    <xf numFmtId="49" fontId="6" fillId="3" borderId="43" xfId="0" applyNumberFormat="1" applyFont="1" applyFill="1" applyBorder="1" applyAlignment="1" applyProtection="1">
      <alignment horizontal="center" vertical="center"/>
      <protection locked="0"/>
    </xf>
    <xf numFmtId="0" fontId="6" fillId="3" borderId="81" xfId="0" applyFont="1" applyFill="1" applyBorder="1" applyAlignment="1" applyProtection="1">
      <alignment horizontal="left" vertical="center"/>
      <protection locked="0"/>
    </xf>
    <xf numFmtId="0" fontId="6" fillId="3" borderId="8" xfId="0" applyFont="1" applyFill="1" applyBorder="1" applyAlignment="1" applyProtection="1">
      <alignment horizontal="left" vertical="center"/>
      <protection locked="0"/>
    </xf>
    <xf numFmtId="0" fontId="25" fillId="3" borderId="76" xfId="0" applyFont="1" applyFill="1" applyBorder="1" applyAlignment="1" applyProtection="1">
      <alignment horizontal="right" vertical="top"/>
      <protection locked="0"/>
    </xf>
    <xf numFmtId="0" fontId="6" fillId="3" borderId="82" xfId="0" applyFont="1" applyFill="1" applyBorder="1" applyAlignment="1" applyProtection="1">
      <alignment horizontal="center" vertical="center"/>
      <protection locked="0"/>
    </xf>
    <xf numFmtId="0" fontId="6" fillId="3" borderId="84" xfId="0" applyFont="1" applyFill="1" applyBorder="1" applyAlignment="1" applyProtection="1">
      <alignment horizontal="center" vertical="center"/>
      <protection locked="0"/>
    </xf>
    <xf numFmtId="0" fontId="6" fillId="3" borderId="87" xfId="0" applyFont="1" applyFill="1" applyBorder="1" applyAlignment="1" applyProtection="1">
      <alignment horizontal="left" vertical="center"/>
      <protection locked="0"/>
    </xf>
    <xf numFmtId="0" fontId="6" fillId="3" borderId="85" xfId="0" applyFont="1" applyFill="1" applyBorder="1" applyAlignment="1" applyProtection="1">
      <alignment horizontal="left" vertical="center"/>
      <protection locked="0"/>
    </xf>
    <xf numFmtId="0" fontId="6" fillId="3" borderId="88" xfId="0" applyFont="1" applyFill="1" applyBorder="1" applyAlignment="1" applyProtection="1">
      <alignment horizontal="left" vertical="center"/>
      <protection locked="0"/>
    </xf>
    <xf numFmtId="0" fontId="6" fillId="3" borderId="89" xfId="0" applyFont="1" applyFill="1" applyBorder="1" applyAlignment="1" applyProtection="1">
      <alignment horizontal="left" vertical="center"/>
      <protection locked="0"/>
    </xf>
    <xf numFmtId="0" fontId="6" fillId="3" borderId="0" xfId="0" applyFont="1" applyFill="1" applyAlignment="1" applyProtection="1">
      <alignment horizontal="left" vertical="center"/>
      <protection locked="0"/>
    </xf>
    <xf numFmtId="0" fontId="6" fillId="3" borderId="90" xfId="0" applyFont="1" applyFill="1" applyBorder="1" applyAlignment="1" applyProtection="1">
      <alignment horizontal="left" vertical="center"/>
      <protection locked="0"/>
    </xf>
    <xf numFmtId="0" fontId="6" fillId="3" borderId="52" xfId="0" applyFont="1" applyFill="1" applyBorder="1">
      <alignment vertical="center"/>
    </xf>
    <xf numFmtId="0" fontId="25" fillId="3" borderId="91" xfId="0" applyFont="1" applyFill="1" applyBorder="1" applyAlignment="1">
      <alignment horizontal="right" vertical="top"/>
    </xf>
    <xf numFmtId="0" fontId="6" fillId="3" borderId="92" xfId="0" applyFont="1" applyFill="1" applyBorder="1" applyAlignment="1" applyProtection="1">
      <alignment horizontal="left" vertical="center"/>
      <protection locked="0"/>
    </xf>
    <xf numFmtId="0" fontId="6" fillId="3" borderId="90" xfId="0" applyFont="1" applyFill="1" applyBorder="1">
      <alignment vertical="center"/>
    </xf>
    <xf numFmtId="0" fontId="25" fillId="3" borderId="93" xfId="0" applyFont="1" applyFill="1" applyBorder="1" applyAlignment="1">
      <alignment horizontal="right" vertical="top"/>
    </xf>
    <xf numFmtId="0" fontId="6" fillId="3" borderId="94" xfId="0" applyFont="1" applyFill="1" applyBorder="1" applyAlignment="1" applyProtection="1">
      <alignment horizontal="left" vertical="center"/>
      <protection locked="0"/>
    </xf>
    <xf numFmtId="0" fontId="25" fillId="3" borderId="95" xfId="0" applyFont="1" applyFill="1" applyBorder="1" applyAlignment="1" applyProtection="1">
      <alignment horizontal="right" vertical="top"/>
      <protection locked="0"/>
    </xf>
    <xf numFmtId="0" fontId="6" fillId="3" borderId="37" xfId="0" applyFont="1" applyFill="1" applyBorder="1" applyAlignment="1" applyProtection="1">
      <alignment horizontal="left" vertical="center"/>
      <protection locked="0"/>
    </xf>
    <xf numFmtId="0" fontId="6" fillId="3" borderId="14" xfId="0" applyFont="1" applyFill="1" applyBorder="1" applyAlignment="1" applyProtection="1">
      <alignment horizontal="left" vertical="center"/>
      <protection locked="0"/>
    </xf>
    <xf numFmtId="0" fontId="6" fillId="3" borderId="14" xfId="0" applyFont="1" applyFill="1" applyBorder="1">
      <alignment vertical="center"/>
    </xf>
    <xf numFmtId="0" fontId="6" fillId="3" borderId="96" xfId="0" applyFont="1" applyFill="1" applyBorder="1">
      <alignment vertical="center"/>
    </xf>
    <xf numFmtId="0" fontId="6" fillId="3" borderId="97" xfId="0" applyFont="1" applyFill="1" applyBorder="1" applyAlignment="1" applyProtection="1">
      <alignment horizontal="left" vertical="center"/>
      <protection locked="0"/>
    </xf>
    <xf numFmtId="0" fontId="6" fillId="3" borderId="98" xfId="0" applyFont="1" applyFill="1" applyBorder="1">
      <alignment vertical="center"/>
    </xf>
    <xf numFmtId="0" fontId="6" fillId="3" borderId="99" xfId="0" applyFont="1" applyFill="1" applyBorder="1" applyAlignment="1" applyProtection="1">
      <alignment horizontal="left" vertical="center"/>
      <protection locked="0"/>
    </xf>
    <xf numFmtId="0" fontId="6" fillId="3" borderId="65" xfId="0" applyFont="1" applyFill="1" applyBorder="1" applyAlignment="1" applyProtection="1">
      <alignment horizontal="left" vertical="center"/>
      <protection locked="0"/>
    </xf>
    <xf numFmtId="0" fontId="6" fillId="3" borderId="60" xfId="0" applyFont="1" applyFill="1" applyBorder="1">
      <alignment vertical="center"/>
    </xf>
    <xf numFmtId="0" fontId="6" fillId="3" borderId="63" xfId="0" applyFont="1" applyFill="1" applyBorder="1">
      <alignment vertical="center"/>
    </xf>
    <xf numFmtId="0" fontId="6" fillId="3" borderId="2" xfId="0" applyFont="1" applyFill="1" applyBorder="1" applyAlignment="1">
      <alignment horizontal="center" vertical="center"/>
    </xf>
    <xf numFmtId="0" fontId="6" fillId="0" borderId="0" xfId="0" applyFont="1" applyAlignment="1" applyProtection="1">
      <alignment horizontal="center" vertical="center"/>
      <protection locked="0"/>
    </xf>
    <xf numFmtId="0" fontId="16" fillId="6" borderId="52" xfId="0" applyFont="1" applyFill="1" applyBorder="1">
      <alignment vertical="center"/>
    </xf>
    <xf numFmtId="0" fontId="16" fillId="6" borderId="30" xfId="0" applyFont="1" applyFill="1" applyBorder="1">
      <alignment vertical="center"/>
    </xf>
    <xf numFmtId="0" fontId="16" fillId="6" borderId="0" xfId="0" applyFont="1" applyFill="1">
      <alignment vertical="center"/>
    </xf>
    <xf numFmtId="0" fontId="16" fillId="6" borderId="3" xfId="0" applyFont="1" applyFill="1" applyBorder="1" applyAlignment="1">
      <alignment horizontal="left" vertical="center"/>
    </xf>
    <xf numFmtId="0" fontId="10" fillId="3" borderId="35" xfId="0" applyFont="1" applyFill="1" applyBorder="1">
      <alignment vertical="center"/>
    </xf>
    <xf numFmtId="0" fontId="20" fillId="3" borderId="35" xfId="0" applyFont="1" applyFill="1" applyBorder="1" applyAlignment="1">
      <alignment vertical="center" wrapText="1"/>
    </xf>
    <xf numFmtId="0" fontId="20" fillId="3" borderId="35" xfId="0" applyFont="1" applyFill="1" applyBorder="1" applyAlignment="1">
      <alignment horizontal="left" vertical="center"/>
    </xf>
    <xf numFmtId="0" fontId="10" fillId="3" borderId="35" xfId="0" applyFont="1" applyFill="1" applyBorder="1" applyAlignment="1">
      <alignment vertical="center" wrapText="1"/>
    </xf>
    <xf numFmtId="0" fontId="20" fillId="3" borderId="0" xfId="0" applyFont="1" applyFill="1" applyAlignment="1">
      <alignment vertical="center" wrapText="1"/>
    </xf>
    <xf numFmtId="0" fontId="20" fillId="3" borderId="0" xfId="0" applyFont="1" applyFill="1" applyAlignment="1">
      <alignment horizontal="left" vertical="center"/>
    </xf>
    <xf numFmtId="0" fontId="10" fillId="3" borderId="36" xfId="0" applyFont="1" applyFill="1" applyBorder="1">
      <alignment vertical="center"/>
    </xf>
    <xf numFmtId="0" fontId="20" fillId="3" borderId="36" xfId="0" applyFont="1" applyFill="1" applyBorder="1" applyAlignment="1">
      <alignment vertical="center" wrapText="1"/>
    </xf>
    <xf numFmtId="0" fontId="20" fillId="3" borderId="36" xfId="0" applyFont="1" applyFill="1" applyBorder="1" applyAlignment="1">
      <alignment horizontal="left" vertical="center"/>
    </xf>
    <xf numFmtId="0" fontId="10" fillId="3" borderId="0" xfId="0" applyFont="1" applyFill="1" applyAlignment="1">
      <alignment horizontal="center" vertical="center" textRotation="255"/>
    </xf>
    <xf numFmtId="0" fontId="10" fillId="3" borderId="0" xfId="0" applyFont="1" applyFill="1" applyAlignment="1">
      <alignment horizontal="left" vertical="center"/>
    </xf>
    <xf numFmtId="0" fontId="7" fillId="3" borderId="0" xfId="0" applyFont="1" applyFill="1">
      <alignment vertical="center"/>
    </xf>
    <xf numFmtId="0" fontId="21" fillId="3" borderId="2" xfId="0" applyFont="1" applyFill="1" applyBorder="1">
      <alignment vertical="center"/>
    </xf>
    <xf numFmtId="0" fontId="21" fillId="3" borderId="3" xfId="0" applyFont="1" applyFill="1" applyBorder="1">
      <alignment vertical="center"/>
    </xf>
    <xf numFmtId="0" fontId="21" fillId="3" borderId="4" xfId="0" applyFont="1" applyFill="1" applyBorder="1">
      <alignment vertical="center"/>
    </xf>
    <xf numFmtId="0" fontId="21" fillId="3" borderId="5" xfId="0" applyFont="1" applyFill="1" applyBorder="1">
      <alignment vertical="center"/>
    </xf>
    <xf numFmtId="0" fontId="21" fillId="3" borderId="6" xfId="0" applyFont="1" applyFill="1" applyBorder="1">
      <alignment vertical="center"/>
    </xf>
    <xf numFmtId="0" fontId="7" fillId="3" borderId="60" xfId="0" applyFont="1" applyFill="1" applyBorder="1" applyAlignment="1">
      <alignment horizontal="left" vertical="center"/>
    </xf>
    <xf numFmtId="0" fontId="6" fillId="3" borderId="60" xfId="0" applyFont="1" applyFill="1" applyBorder="1" applyAlignment="1">
      <alignment horizontal="center" vertical="center"/>
    </xf>
    <xf numFmtId="0" fontId="6" fillId="3" borderId="60" xfId="0" applyFont="1" applyFill="1" applyBorder="1" applyAlignment="1">
      <alignment horizontal="center" vertical="center" textRotation="255"/>
    </xf>
    <xf numFmtId="0" fontId="6" fillId="3" borderId="0" xfId="0" applyFont="1" applyFill="1" applyAlignment="1">
      <alignment horizontal="center" vertical="center" textRotation="255"/>
    </xf>
    <xf numFmtId="0" fontId="6" fillId="3" borderId="74" xfId="0" applyFont="1" applyFill="1" applyBorder="1">
      <alignment vertical="center"/>
    </xf>
    <xf numFmtId="0" fontId="6" fillId="3" borderId="5" xfId="0" applyFont="1" applyFill="1" applyBorder="1" applyAlignment="1" applyProtection="1">
      <alignment horizontal="center" vertical="center"/>
      <protection locked="0"/>
    </xf>
    <xf numFmtId="0" fontId="6" fillId="3" borderId="8" xfId="0" applyFont="1" applyFill="1" applyBorder="1" applyAlignment="1">
      <alignment vertical="top"/>
    </xf>
    <xf numFmtId="0" fontId="6" fillId="3" borderId="76" xfId="0" applyFont="1" applyFill="1" applyBorder="1" applyAlignment="1">
      <alignment vertical="top"/>
    </xf>
    <xf numFmtId="0" fontId="6" fillId="3" borderId="49" xfId="0" applyFont="1" applyFill="1" applyBorder="1" applyAlignment="1" applyProtection="1">
      <alignment horizontal="center" vertical="center"/>
      <protection locked="0"/>
    </xf>
    <xf numFmtId="0" fontId="6" fillId="3" borderId="52"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protection locked="0"/>
    </xf>
    <xf numFmtId="0" fontId="6" fillId="3" borderId="74" xfId="0" applyFont="1" applyFill="1" applyBorder="1" applyAlignment="1" applyProtection="1">
      <alignment horizontal="center" vertical="center"/>
      <protection locked="0"/>
    </xf>
    <xf numFmtId="0" fontId="6" fillId="3" borderId="56"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4" xfId="0" applyFont="1" applyFill="1" applyBorder="1" applyAlignment="1" applyProtection="1">
      <alignment horizontal="center" vertical="center"/>
      <protection locked="0"/>
    </xf>
    <xf numFmtId="0" fontId="6" fillId="3" borderId="5" xfId="0" applyFont="1" applyFill="1" applyBorder="1" applyAlignment="1" applyProtection="1">
      <alignment horizontal="left" vertical="center"/>
      <protection locked="0"/>
    </xf>
    <xf numFmtId="0" fontId="16" fillId="6" borderId="37" xfId="0" applyFont="1" applyFill="1" applyBorder="1">
      <alignment vertical="center"/>
    </xf>
    <xf numFmtId="0" fontId="16" fillId="6" borderId="14" xfId="0" applyFont="1" applyFill="1" applyBorder="1">
      <alignment vertical="center"/>
    </xf>
    <xf numFmtId="0" fontId="16" fillId="6" borderId="38" xfId="0" applyFont="1" applyFill="1" applyBorder="1">
      <alignment vertical="center"/>
    </xf>
    <xf numFmtId="0" fontId="8" fillId="3" borderId="60" xfId="0" applyFont="1" applyFill="1" applyBorder="1" applyAlignment="1">
      <alignment horizontal="center" vertical="center"/>
    </xf>
    <xf numFmtId="0" fontId="6" fillId="3" borderId="76" xfId="0" applyFont="1" applyFill="1" applyBorder="1" applyAlignment="1">
      <alignment horizontal="left" vertical="center"/>
    </xf>
    <xf numFmtId="0" fontId="4" fillId="6" borderId="62" xfId="0" applyFont="1" applyFill="1" applyBorder="1">
      <alignment vertical="center"/>
    </xf>
    <xf numFmtId="0" fontId="4" fillId="6" borderId="60" xfId="0" applyFont="1" applyFill="1" applyBorder="1">
      <alignment vertical="center"/>
    </xf>
    <xf numFmtId="0" fontId="4" fillId="6" borderId="2" xfId="0" applyFont="1" applyFill="1" applyBorder="1">
      <alignment vertical="center"/>
    </xf>
    <xf numFmtId="0" fontId="4" fillId="6" borderId="61" xfId="0" applyFont="1" applyFill="1" applyBorder="1">
      <alignment vertical="center"/>
    </xf>
    <xf numFmtId="0" fontId="4" fillId="6" borderId="3" xfId="0" applyFont="1" applyFill="1" applyBorder="1">
      <alignment vertical="center"/>
    </xf>
    <xf numFmtId="0" fontId="23" fillId="3" borderId="60" xfId="0" applyFont="1" applyFill="1" applyBorder="1" applyAlignment="1" applyProtection="1">
      <alignment horizontal="left" vertical="top"/>
      <protection locked="0"/>
    </xf>
    <xf numFmtId="0" fontId="23" fillId="3" borderId="61" xfId="0" applyFont="1" applyFill="1" applyBorder="1" applyAlignment="1" applyProtection="1">
      <alignment horizontal="left" vertical="top"/>
      <protection locked="0"/>
    </xf>
    <xf numFmtId="0" fontId="23" fillId="3" borderId="3" xfId="0" applyFont="1" applyFill="1" applyBorder="1" applyAlignment="1" applyProtection="1">
      <alignment horizontal="left" vertical="top"/>
      <protection locked="0"/>
    </xf>
    <xf numFmtId="0" fontId="23" fillId="3" borderId="40" xfId="0" applyFont="1" applyFill="1" applyBorder="1" applyAlignment="1" applyProtection="1">
      <alignment horizontal="left" vertical="top"/>
      <protection locked="0"/>
    </xf>
    <xf numFmtId="0" fontId="23" fillId="3" borderId="41" xfId="0" applyFont="1" applyFill="1" applyBorder="1" applyAlignment="1" applyProtection="1">
      <alignment horizontal="left" vertical="top"/>
      <protection locked="0"/>
    </xf>
    <xf numFmtId="0" fontId="4" fillId="6" borderId="7" xfId="0" applyFont="1" applyFill="1" applyBorder="1">
      <alignment vertical="center"/>
    </xf>
    <xf numFmtId="0" fontId="4" fillId="6" borderId="8" xfId="0" applyFont="1" applyFill="1" applyBorder="1">
      <alignment vertical="center"/>
    </xf>
    <xf numFmtId="0" fontId="4" fillId="6" borderId="9" xfId="0" applyFont="1" applyFill="1" applyBorder="1">
      <alignment vertical="center"/>
    </xf>
    <xf numFmtId="0" fontId="8" fillId="3" borderId="55"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43" xfId="0" applyFont="1" applyFill="1" applyBorder="1" applyAlignment="1">
      <alignment horizontal="center" vertical="center"/>
    </xf>
    <xf numFmtId="0" fontId="26" fillId="3" borderId="8" xfId="0" applyFont="1" applyFill="1" applyBorder="1">
      <alignment vertical="center"/>
    </xf>
    <xf numFmtId="0" fontId="26" fillId="3" borderId="8" xfId="0" applyFont="1" applyFill="1" applyBorder="1" applyAlignment="1" applyProtection="1">
      <alignment horizontal="left" vertical="top"/>
      <protection locked="0"/>
    </xf>
    <xf numFmtId="0" fontId="26" fillId="3" borderId="76" xfId="0" applyFont="1" applyFill="1" applyBorder="1" applyAlignment="1" applyProtection="1">
      <alignment horizontal="left" vertical="top"/>
      <protection locked="0"/>
    </xf>
    <xf numFmtId="0" fontId="26" fillId="3" borderId="14" xfId="0" applyFont="1" applyFill="1" applyBorder="1" applyAlignment="1" applyProtection="1">
      <alignment horizontal="left" vertical="top"/>
      <protection locked="0"/>
    </xf>
    <xf numFmtId="0" fontId="26" fillId="3" borderId="65" xfId="0" applyFont="1" applyFill="1" applyBorder="1" applyAlignment="1" applyProtection="1">
      <alignment horizontal="left" vertical="top"/>
      <protection locked="0"/>
    </xf>
    <xf numFmtId="0" fontId="7" fillId="3" borderId="42" xfId="0" applyFont="1" applyFill="1" applyBorder="1" applyAlignment="1">
      <alignment horizontal="right" vertical="center"/>
    </xf>
    <xf numFmtId="0" fontId="7" fillId="3" borderId="52" xfId="0" applyFont="1" applyFill="1" applyBorder="1" applyAlignment="1">
      <alignment horizontal="left" vertical="center"/>
    </xf>
    <xf numFmtId="0" fontId="8" fillId="3" borderId="52" xfId="0" applyFont="1" applyFill="1" applyBorder="1" applyAlignment="1">
      <alignment horizontal="center" vertical="center"/>
    </xf>
    <xf numFmtId="0" fontId="9" fillId="3" borderId="47" xfId="0" applyFont="1" applyFill="1" applyBorder="1" applyAlignment="1">
      <alignment horizontal="right" vertical="center"/>
    </xf>
    <xf numFmtId="0" fontId="9" fillId="3" borderId="28" xfId="0" applyFont="1" applyFill="1" applyBorder="1" applyAlignment="1">
      <alignment horizontal="right" vertical="center"/>
    </xf>
    <xf numFmtId="0" fontId="9" fillId="3" borderId="106" xfId="0" applyFont="1" applyFill="1" applyBorder="1" applyAlignment="1">
      <alignment horizontal="right" vertical="center"/>
    </xf>
    <xf numFmtId="0" fontId="7" fillId="3" borderId="40" xfId="0" applyFont="1" applyFill="1" applyBorder="1" applyAlignment="1">
      <alignment horizontal="left" vertical="center"/>
    </xf>
    <xf numFmtId="0" fontId="8" fillId="3" borderId="44" xfId="0" applyFont="1" applyFill="1" applyBorder="1" applyAlignment="1">
      <alignment horizontal="center" vertical="center"/>
    </xf>
    <xf numFmtId="0" fontId="6" fillId="0" borderId="0" xfId="0" applyFont="1" applyAlignment="1">
      <alignment vertical="top"/>
    </xf>
    <xf numFmtId="0" fontId="16" fillId="6" borderId="2" xfId="0" quotePrefix="1" applyFont="1" applyFill="1" applyBorder="1">
      <alignment vertical="center"/>
    </xf>
    <xf numFmtId="0" fontId="16" fillId="6" borderId="2" xfId="0" quotePrefix="1" applyFont="1" applyFill="1" applyBorder="1" applyAlignment="1">
      <alignment horizontal="left" vertical="center"/>
    </xf>
    <xf numFmtId="49" fontId="7" fillId="3" borderId="56" xfId="0" applyNumberFormat="1" applyFont="1" applyFill="1" applyBorder="1" applyAlignment="1" applyProtection="1">
      <alignment horizontal="center" vertical="center"/>
      <protection locked="0"/>
    </xf>
    <xf numFmtId="49" fontId="7" fillId="3" borderId="50" xfId="0" applyNumberFormat="1" applyFont="1" applyFill="1" applyBorder="1" applyAlignment="1" applyProtection="1">
      <alignment horizontal="center" vertical="center"/>
      <protection locked="0"/>
    </xf>
    <xf numFmtId="38" fontId="4" fillId="0" borderId="10" xfId="1" applyFont="1" applyBorder="1">
      <alignment vertical="center"/>
    </xf>
    <xf numFmtId="38" fontId="4" fillId="0" borderId="12" xfId="1" applyFont="1" applyBorder="1">
      <alignment vertical="center"/>
    </xf>
    <xf numFmtId="38" fontId="4" fillId="0" borderId="11" xfId="1" applyFont="1" applyBorder="1">
      <alignment vertical="center"/>
    </xf>
    <xf numFmtId="0" fontId="4" fillId="6" borderId="55" xfId="0" applyFont="1" applyFill="1" applyBorder="1">
      <alignment vertical="center"/>
    </xf>
    <xf numFmtId="0" fontId="13" fillId="3" borderId="2" xfId="0" applyFont="1" applyFill="1" applyBorder="1">
      <alignment vertical="center"/>
    </xf>
    <xf numFmtId="0" fontId="4" fillId="3" borderId="5" xfId="0" applyFont="1" applyFill="1" applyBorder="1">
      <alignment vertical="center"/>
    </xf>
    <xf numFmtId="0" fontId="6" fillId="3" borderId="7" xfId="0" applyFont="1" applyFill="1" applyBorder="1" applyAlignment="1">
      <alignment horizontal="left" vertical="center"/>
    </xf>
    <xf numFmtId="0" fontId="26" fillId="3" borderId="0" xfId="0" applyFont="1" applyFill="1" applyAlignment="1" applyProtection="1">
      <alignment horizontal="left" vertical="top"/>
      <protection locked="0"/>
    </xf>
    <xf numFmtId="0" fontId="6" fillId="3" borderId="0" xfId="0" applyFont="1" applyFill="1" applyAlignment="1" applyProtection="1">
      <alignment horizontal="center" vertical="center"/>
      <protection locked="0"/>
    </xf>
    <xf numFmtId="0" fontId="6" fillId="3" borderId="18" xfId="0" applyFont="1" applyFill="1" applyBorder="1" applyAlignment="1" applyProtection="1">
      <alignment horizontal="left" vertical="center"/>
      <protection locked="0"/>
    </xf>
    <xf numFmtId="0" fontId="16" fillId="0" borderId="0" xfId="0" applyFont="1" applyAlignment="1">
      <alignment horizontal="left" vertical="center"/>
    </xf>
    <xf numFmtId="0" fontId="4" fillId="0" borderId="0" xfId="0" applyFont="1" applyAlignment="1">
      <alignment horizontal="left" vertical="center"/>
    </xf>
    <xf numFmtId="0" fontId="9" fillId="3" borderId="108" xfId="0" applyFont="1" applyFill="1" applyBorder="1" applyAlignment="1">
      <alignment horizontal="right" vertical="center"/>
    </xf>
    <xf numFmtId="0" fontId="23" fillId="3" borderId="0" xfId="0" applyFont="1" applyFill="1" applyAlignment="1" applyProtection="1">
      <alignment horizontal="left" vertical="top"/>
      <protection locked="0"/>
    </xf>
    <xf numFmtId="0" fontId="9" fillId="3" borderId="110" xfId="0" applyFont="1" applyFill="1" applyBorder="1" applyAlignment="1">
      <alignment horizontal="right" vertical="center"/>
    </xf>
    <xf numFmtId="0" fontId="23" fillId="3" borderId="0" xfId="0" applyFont="1" applyFill="1">
      <alignment vertical="center"/>
    </xf>
    <xf numFmtId="0" fontId="16" fillId="3" borderId="14" xfId="0" applyFont="1" applyFill="1" applyBorder="1">
      <alignment vertical="center"/>
    </xf>
    <xf numFmtId="0" fontId="23" fillId="3" borderId="14" xfId="0" applyFont="1" applyFill="1" applyBorder="1">
      <alignment vertical="center"/>
    </xf>
    <xf numFmtId="0" fontId="6" fillId="3" borderId="74" xfId="0" applyFont="1" applyFill="1" applyBorder="1" applyAlignment="1">
      <alignment horizontal="left" vertical="center"/>
    </xf>
    <xf numFmtId="0" fontId="6" fillId="3" borderId="74" xfId="0" applyFont="1" applyFill="1" applyBorder="1" applyAlignment="1" applyProtection="1">
      <alignment horizontal="left" vertical="center"/>
      <protection locked="0"/>
    </xf>
    <xf numFmtId="0" fontId="6" fillId="3" borderId="78" xfId="0" applyFont="1" applyFill="1" applyBorder="1" applyAlignment="1">
      <alignment horizontal="left" vertical="center"/>
    </xf>
    <xf numFmtId="0" fontId="6" fillId="3" borderId="18" xfId="0" applyFont="1" applyFill="1" applyBorder="1" applyAlignment="1">
      <alignment horizontal="left" vertical="center"/>
    </xf>
    <xf numFmtId="0" fontId="6" fillId="3" borderId="105" xfId="0" applyFont="1" applyFill="1" applyBorder="1" applyAlignment="1">
      <alignment horizontal="left" vertical="center"/>
    </xf>
    <xf numFmtId="49" fontId="7" fillId="3" borderId="15" xfId="0" applyNumberFormat="1" applyFont="1" applyFill="1" applyBorder="1" applyAlignment="1" applyProtection="1">
      <alignment horizontal="center" vertical="center"/>
      <protection locked="0"/>
    </xf>
    <xf numFmtId="0" fontId="7" fillId="3" borderId="55" xfId="0" applyFont="1" applyFill="1" applyBorder="1" applyAlignment="1">
      <alignment horizontal="center" vertical="center"/>
    </xf>
    <xf numFmtId="49" fontId="7" fillId="3" borderId="18" xfId="0" applyNumberFormat="1" applyFont="1" applyFill="1" applyBorder="1" applyAlignment="1" applyProtection="1">
      <alignment horizontal="center" vertical="center"/>
      <protection locked="0"/>
    </xf>
    <xf numFmtId="0" fontId="6" fillId="3" borderId="14" xfId="0" applyFont="1" applyFill="1" applyBorder="1" applyAlignment="1">
      <alignment horizontal="left" vertical="center"/>
    </xf>
    <xf numFmtId="0" fontId="16" fillId="6" borderId="0" xfId="0" applyFont="1" applyFill="1" applyAlignment="1">
      <alignment horizontal="left" vertical="top"/>
    </xf>
    <xf numFmtId="0" fontId="16" fillId="6" borderId="3" xfId="0" applyFont="1" applyFill="1" applyBorder="1" applyAlignment="1">
      <alignment horizontal="left" vertical="top"/>
    </xf>
    <xf numFmtId="0" fontId="16" fillId="6" borderId="5" xfId="0" applyFont="1" applyFill="1" applyBorder="1" applyAlignment="1">
      <alignment horizontal="left" vertical="top"/>
    </xf>
    <xf numFmtId="0" fontId="16" fillId="6" borderId="6" xfId="0" applyFont="1" applyFill="1" applyBorder="1" applyAlignment="1">
      <alignment horizontal="left" vertical="top"/>
    </xf>
    <xf numFmtId="0" fontId="16" fillId="6" borderId="7" xfId="0" quotePrefix="1" applyFont="1" applyFill="1" applyBorder="1">
      <alignment vertical="center"/>
    </xf>
    <xf numFmtId="0" fontId="16" fillId="6" borderId="8" xfId="0" applyFont="1" applyFill="1" applyBorder="1" applyAlignment="1">
      <alignment horizontal="left" vertical="top"/>
    </xf>
    <xf numFmtId="0" fontId="16" fillId="6" borderId="9" xfId="0" applyFont="1" applyFill="1" applyBorder="1" applyAlignment="1">
      <alignment horizontal="left" vertical="top"/>
    </xf>
    <xf numFmtId="0" fontId="13" fillId="3" borderId="0" xfId="0" applyFont="1" applyFill="1" applyAlignment="1" applyProtection="1">
      <alignment horizontal="left" vertical="center"/>
      <protection locked="0"/>
    </xf>
    <xf numFmtId="0" fontId="29" fillId="3" borderId="5" xfId="0" applyFont="1" applyFill="1" applyBorder="1" applyAlignment="1" applyProtection="1">
      <alignment horizontal="left" vertical="center"/>
      <protection locked="0"/>
    </xf>
    <xf numFmtId="0" fontId="16" fillId="3" borderId="0" xfId="0" applyFont="1" applyFill="1" applyAlignment="1">
      <alignment horizontal="center" vertical="center" textRotation="255"/>
    </xf>
    <xf numFmtId="41" fontId="13" fillId="3" borderId="5" xfId="0" applyNumberFormat="1" applyFont="1" applyFill="1" applyBorder="1" applyAlignment="1" applyProtection="1">
      <alignment horizontal="center" vertical="center"/>
      <protection locked="0"/>
    </xf>
    <xf numFmtId="41" fontId="13" fillId="3" borderId="5" xfId="0" applyNumberFormat="1" applyFont="1" applyFill="1" applyBorder="1" applyAlignment="1" applyProtection="1">
      <alignment horizontal="left" vertical="center"/>
      <protection locked="0"/>
    </xf>
    <xf numFmtId="49" fontId="7" fillId="3" borderId="77" xfId="0" applyNumberFormat="1" applyFont="1" applyFill="1" applyBorder="1" applyAlignment="1" applyProtection="1">
      <alignment horizontal="center" vertical="center"/>
      <protection locked="0"/>
    </xf>
    <xf numFmtId="0" fontId="6" fillId="3" borderId="18" xfId="0" applyFont="1" applyFill="1" applyBorder="1" applyAlignment="1">
      <alignment horizontal="center" vertical="center"/>
    </xf>
    <xf numFmtId="41" fontId="6" fillId="3" borderId="18" xfId="0" applyNumberFormat="1" applyFont="1" applyFill="1" applyBorder="1" applyAlignment="1" applyProtection="1">
      <alignment horizontal="center" vertical="center"/>
      <protection locked="0"/>
    </xf>
    <xf numFmtId="0" fontId="6" fillId="3" borderId="58" xfId="0" applyFont="1" applyFill="1" applyBorder="1">
      <alignment vertical="center"/>
    </xf>
    <xf numFmtId="0" fontId="6" fillId="3" borderId="78" xfId="0" applyFont="1" applyFill="1" applyBorder="1">
      <alignment vertical="center"/>
    </xf>
    <xf numFmtId="0" fontId="6" fillId="3" borderId="76" xfId="0" applyFont="1" applyFill="1" applyBorder="1">
      <alignment vertical="center"/>
    </xf>
    <xf numFmtId="0" fontId="6" fillId="3" borderId="9" xfId="0" applyFont="1" applyFill="1" applyBorder="1">
      <alignment vertical="center"/>
    </xf>
    <xf numFmtId="0" fontId="12" fillId="3" borderId="62" xfId="0" applyFont="1" applyFill="1" applyBorder="1">
      <alignment vertical="center"/>
    </xf>
    <xf numFmtId="0" fontId="6" fillId="3" borderId="60" xfId="0" applyFont="1" applyFill="1" applyBorder="1" applyAlignment="1" applyProtection="1">
      <alignment horizontal="left" vertical="top"/>
      <protection locked="0"/>
    </xf>
    <xf numFmtId="0" fontId="12" fillId="3" borderId="2" xfId="0" applyFont="1" applyFill="1" applyBorder="1">
      <alignment vertical="center"/>
    </xf>
    <xf numFmtId="0" fontId="6" fillId="3" borderId="0" xfId="0" applyFont="1" applyFill="1" applyAlignment="1" applyProtection="1">
      <alignment horizontal="left" vertical="top"/>
      <protection locked="0"/>
    </xf>
    <xf numFmtId="0" fontId="6" fillId="3" borderId="40" xfId="0" applyFont="1" applyFill="1" applyBorder="1" applyAlignment="1" applyProtection="1">
      <alignment horizontal="left" vertical="top"/>
      <protection locked="0"/>
    </xf>
    <xf numFmtId="0" fontId="28" fillId="6" borderId="4" xfId="0" applyFont="1" applyFill="1" applyBorder="1">
      <alignment vertical="center"/>
    </xf>
    <xf numFmtId="0" fontId="10" fillId="3" borderId="0" xfId="0" applyFont="1" applyFill="1" applyAlignment="1">
      <alignment horizontal="left" vertical="center" textRotation="255"/>
    </xf>
    <xf numFmtId="0" fontId="12" fillId="6" borderId="5" xfId="0" applyFont="1" applyFill="1" applyBorder="1" applyAlignment="1">
      <alignment horizontal="left" vertical="center"/>
    </xf>
    <xf numFmtId="49" fontId="30" fillId="3" borderId="15" xfId="0" applyNumberFormat="1" applyFont="1" applyFill="1" applyBorder="1" applyAlignment="1" applyProtection="1">
      <alignment horizontal="right" vertical="top"/>
      <protection locked="0"/>
    </xf>
    <xf numFmtId="49" fontId="30" fillId="3" borderId="49" xfId="0" applyNumberFormat="1" applyFont="1" applyFill="1" applyBorder="1" applyAlignment="1" applyProtection="1">
      <alignment horizontal="right" vertical="top"/>
      <protection locked="0"/>
    </xf>
    <xf numFmtId="0" fontId="12" fillId="3" borderId="57" xfId="0" applyFont="1" applyFill="1" applyBorder="1" applyAlignment="1">
      <alignment horizontal="left" vertical="center"/>
    </xf>
    <xf numFmtId="49" fontId="30" fillId="3" borderId="57" xfId="0" applyNumberFormat="1" applyFont="1" applyFill="1" applyBorder="1" applyAlignment="1" applyProtection="1">
      <alignment horizontal="right" vertical="top"/>
      <protection locked="0"/>
    </xf>
    <xf numFmtId="49" fontId="30" fillId="3" borderId="107" xfId="0" applyNumberFormat="1" applyFont="1" applyFill="1" applyBorder="1" applyAlignment="1" applyProtection="1">
      <alignment horizontal="right" vertical="top"/>
      <protection locked="0"/>
    </xf>
    <xf numFmtId="49" fontId="7" fillId="3" borderId="58" xfId="0" applyNumberFormat="1" applyFont="1" applyFill="1" applyBorder="1" applyAlignment="1" applyProtection="1">
      <alignment horizontal="center" vertical="center"/>
      <protection locked="0"/>
    </xf>
    <xf numFmtId="0" fontId="12" fillId="3" borderId="50" xfId="0" applyFont="1" applyFill="1" applyBorder="1" applyAlignment="1">
      <alignment horizontal="left" vertical="center"/>
    </xf>
    <xf numFmtId="0" fontId="12" fillId="6" borderId="56" xfId="0" applyFont="1" applyFill="1" applyBorder="1">
      <alignment vertical="center"/>
    </xf>
    <xf numFmtId="0" fontId="6" fillId="6" borderId="5" xfId="0" applyFont="1" applyFill="1" applyBorder="1" applyAlignment="1">
      <alignment horizontal="center" vertical="center"/>
    </xf>
    <xf numFmtId="0" fontId="12" fillId="6" borderId="2" xfId="0" applyFont="1" applyFill="1" applyBorder="1">
      <alignment vertical="center"/>
    </xf>
    <xf numFmtId="49" fontId="30" fillId="3" borderId="58" xfId="0" applyNumberFormat="1" applyFont="1" applyFill="1" applyBorder="1" applyAlignment="1" applyProtection="1">
      <alignment horizontal="right" vertical="top"/>
      <protection locked="0"/>
    </xf>
    <xf numFmtId="49" fontId="7" fillId="3" borderId="19" xfId="0" applyNumberFormat="1" applyFont="1" applyFill="1" applyBorder="1" applyAlignment="1" applyProtection="1">
      <alignment horizontal="center" vertical="center"/>
      <protection locked="0"/>
    </xf>
    <xf numFmtId="49" fontId="30" fillId="3" borderId="113" xfId="0" applyNumberFormat="1" applyFont="1" applyFill="1" applyBorder="1" applyAlignment="1" applyProtection="1">
      <alignment horizontal="right" vertical="top"/>
      <protection locked="0"/>
    </xf>
    <xf numFmtId="0" fontId="12" fillId="3" borderId="5" xfId="0" applyFont="1" applyFill="1" applyBorder="1">
      <alignment vertical="center"/>
    </xf>
    <xf numFmtId="0" fontId="8" fillId="3" borderId="42" xfId="0" applyFont="1" applyFill="1" applyBorder="1" applyAlignment="1">
      <alignment horizontal="left" vertical="center"/>
    </xf>
    <xf numFmtId="0" fontId="8" fillId="3" borderId="50" xfId="0" applyFont="1" applyFill="1" applyBorder="1" applyAlignment="1">
      <alignment horizontal="left" vertical="center"/>
    </xf>
    <xf numFmtId="0" fontId="8" fillId="3" borderId="56" xfId="0" applyFont="1" applyFill="1" applyBorder="1" applyAlignment="1">
      <alignment horizontal="left" vertical="center"/>
    </xf>
    <xf numFmtId="0" fontId="12" fillId="6" borderId="0" xfId="0" applyFont="1" applyFill="1">
      <alignment vertical="center"/>
    </xf>
    <xf numFmtId="0" fontId="10" fillId="6" borderId="2" xfId="0" applyFont="1" applyFill="1" applyBorder="1">
      <alignment vertical="center"/>
    </xf>
    <xf numFmtId="0" fontId="10" fillId="6" borderId="0" xfId="0" applyFont="1" applyFill="1">
      <alignment vertical="center"/>
    </xf>
    <xf numFmtId="49" fontId="7" fillId="3" borderId="113" xfId="0" applyNumberFormat="1" applyFont="1" applyFill="1" applyBorder="1" applyAlignment="1" applyProtection="1">
      <alignment horizontal="center" vertical="center"/>
      <protection locked="0"/>
    </xf>
    <xf numFmtId="0" fontId="12" fillId="3" borderId="58" xfId="0" applyFont="1" applyFill="1" applyBorder="1" applyAlignment="1">
      <alignment horizontal="left" vertical="center"/>
    </xf>
    <xf numFmtId="0" fontId="6" fillId="6" borderId="5" xfId="0" applyFont="1" applyFill="1" applyBorder="1">
      <alignment vertical="center"/>
    </xf>
    <xf numFmtId="0" fontId="12" fillId="3" borderId="56" xfId="0" applyFont="1" applyFill="1" applyBorder="1" applyAlignment="1">
      <alignment horizontal="left" vertical="center"/>
    </xf>
    <xf numFmtId="0" fontId="12" fillId="3" borderId="55" xfId="0" applyFont="1" applyFill="1" applyBorder="1" applyAlignment="1">
      <alignment horizontal="left" vertical="center"/>
    </xf>
    <xf numFmtId="0" fontId="12" fillId="6" borderId="49" xfId="0" applyFont="1" applyFill="1" applyBorder="1">
      <alignment vertical="center"/>
    </xf>
    <xf numFmtId="0" fontId="12" fillId="6" borderId="52" xfId="0" applyFont="1" applyFill="1" applyBorder="1">
      <alignment vertical="center"/>
    </xf>
    <xf numFmtId="0" fontId="8" fillId="3" borderId="49" xfId="0" applyFont="1" applyFill="1" applyBorder="1" applyAlignment="1">
      <alignment horizontal="left" vertical="center"/>
    </xf>
    <xf numFmtId="0" fontId="12" fillId="3" borderId="52" xfId="0" applyFont="1" applyFill="1" applyBorder="1" applyAlignment="1">
      <alignment horizontal="left" vertical="center"/>
    </xf>
    <xf numFmtId="0" fontId="12" fillId="3" borderId="52" xfId="0" applyFont="1" applyFill="1" applyBorder="1">
      <alignment vertical="center"/>
    </xf>
    <xf numFmtId="49" fontId="8" fillId="3" borderId="15" xfId="0" applyNumberFormat="1" applyFont="1" applyFill="1" applyBorder="1" applyAlignment="1" applyProtection="1">
      <alignment horizontal="center" vertical="center"/>
      <protection locked="0"/>
    </xf>
    <xf numFmtId="0" fontId="8" fillId="3" borderId="51" xfId="0" applyFont="1" applyFill="1" applyBorder="1" applyAlignment="1">
      <alignment horizontal="center" vertical="center"/>
    </xf>
    <xf numFmtId="49" fontId="30" fillId="3" borderId="16" xfId="0" applyNumberFormat="1" applyFont="1" applyFill="1" applyBorder="1" applyAlignment="1" applyProtection="1">
      <alignment horizontal="right" vertical="top"/>
      <protection locked="0"/>
    </xf>
    <xf numFmtId="0" fontId="6" fillId="6" borderId="4" xfId="0" applyFont="1" applyFill="1" applyBorder="1" applyAlignment="1">
      <alignment horizontal="left" vertical="center"/>
    </xf>
    <xf numFmtId="49" fontId="8" fillId="3" borderId="58" xfId="0" applyNumberFormat="1" applyFont="1" applyFill="1" applyBorder="1" applyAlignment="1" applyProtection="1">
      <alignment horizontal="center" vertical="center"/>
      <protection locked="0"/>
    </xf>
    <xf numFmtId="49" fontId="8" fillId="3" borderId="56" xfId="0" applyNumberFormat="1" applyFont="1" applyFill="1" applyBorder="1" applyAlignment="1" applyProtection="1">
      <alignment horizontal="center" vertical="center"/>
      <protection locked="0"/>
    </xf>
    <xf numFmtId="49" fontId="8" fillId="3" borderId="113" xfId="0" applyNumberFormat="1" applyFont="1" applyFill="1" applyBorder="1" applyAlignment="1" applyProtection="1">
      <alignment horizontal="center" vertical="center"/>
      <protection locked="0"/>
    </xf>
    <xf numFmtId="0" fontId="12" fillId="6" borderId="39" xfId="0" applyFont="1" applyFill="1" applyBorder="1">
      <alignment vertical="center"/>
    </xf>
    <xf numFmtId="0" fontId="12" fillId="6" borderId="40" xfId="0" applyFont="1" applyFill="1" applyBorder="1">
      <alignment vertical="center"/>
    </xf>
    <xf numFmtId="0" fontId="8" fillId="3" borderId="39" xfId="0" applyFont="1" applyFill="1" applyBorder="1" applyAlignment="1">
      <alignment horizontal="left" vertical="center"/>
    </xf>
    <xf numFmtId="49" fontId="7" fillId="3" borderId="83" xfId="0" applyNumberFormat="1" applyFont="1" applyFill="1" applyBorder="1" applyAlignment="1" applyProtection="1">
      <alignment horizontal="center" vertical="center"/>
      <protection locked="0"/>
    </xf>
    <xf numFmtId="49" fontId="7" fillId="3" borderId="114" xfId="0" applyNumberFormat="1" applyFont="1" applyFill="1" applyBorder="1" applyAlignment="1" applyProtection="1">
      <alignment horizontal="center" vertical="center"/>
      <protection locked="0"/>
    </xf>
    <xf numFmtId="0" fontId="12" fillId="6" borderId="46" xfId="0" applyFont="1" applyFill="1" applyBorder="1">
      <alignment vertical="center"/>
    </xf>
    <xf numFmtId="0" fontId="12" fillId="3" borderId="49" xfId="0" applyFont="1" applyFill="1" applyBorder="1" applyAlignment="1">
      <alignment horizontal="center" vertical="center"/>
    </xf>
    <xf numFmtId="0" fontId="10" fillId="3" borderId="52" xfId="0" applyFont="1" applyFill="1" applyBorder="1">
      <alignment vertical="center"/>
    </xf>
    <xf numFmtId="49" fontId="7" fillId="3" borderId="39" xfId="0" applyNumberFormat="1" applyFont="1" applyFill="1" applyBorder="1" applyAlignment="1" applyProtection="1">
      <alignment horizontal="center" vertical="center"/>
      <protection locked="0"/>
    </xf>
    <xf numFmtId="49" fontId="30" fillId="3" borderId="42" xfId="0" applyNumberFormat="1" applyFont="1" applyFill="1" applyBorder="1" applyAlignment="1" applyProtection="1">
      <alignment horizontal="right" vertical="top"/>
      <protection locked="0"/>
    </xf>
    <xf numFmtId="0" fontId="12" fillId="7" borderId="9" xfId="0" applyFont="1" applyFill="1" applyBorder="1">
      <alignment vertical="center"/>
    </xf>
    <xf numFmtId="0" fontId="6" fillId="3" borderId="52" xfId="0" applyFont="1" applyFill="1" applyBorder="1" applyAlignment="1">
      <alignment horizontal="center" vertical="center"/>
    </xf>
    <xf numFmtId="49" fontId="22" fillId="3" borderId="58" xfId="0" applyNumberFormat="1" applyFont="1" applyFill="1" applyBorder="1" applyAlignment="1" applyProtection="1">
      <alignment horizontal="center" vertical="center"/>
      <protection locked="0"/>
    </xf>
    <xf numFmtId="0" fontId="6" fillId="3" borderId="51" xfId="0" applyFont="1" applyFill="1" applyBorder="1" applyAlignment="1">
      <alignment horizontal="left" vertical="center"/>
    </xf>
    <xf numFmtId="0" fontId="4" fillId="3" borderId="8" xfId="0" applyFont="1" applyFill="1" applyBorder="1" applyAlignment="1">
      <alignment horizontal="left" vertical="center"/>
    </xf>
    <xf numFmtId="0" fontId="4" fillId="3" borderId="5" xfId="0" applyFont="1" applyFill="1" applyBorder="1" applyAlignment="1">
      <alignment horizontal="left" vertical="center"/>
    </xf>
    <xf numFmtId="0" fontId="9" fillId="3" borderId="5" xfId="0" applyFont="1" applyFill="1" applyBorder="1" applyAlignment="1">
      <alignment horizontal="left" vertical="center"/>
    </xf>
    <xf numFmtId="0" fontId="13" fillId="3" borderId="5" xfId="0" applyFont="1" applyFill="1" applyBorder="1" applyAlignment="1">
      <alignment horizontal="left" vertical="center"/>
    </xf>
    <xf numFmtId="0" fontId="16" fillId="6" borderId="62" xfId="0" applyFont="1" applyFill="1" applyBorder="1" applyAlignment="1">
      <alignment horizontal="left" vertical="center"/>
    </xf>
    <xf numFmtId="0" fontId="16" fillId="6" borderId="60" xfId="0" applyFont="1" applyFill="1" applyBorder="1" applyAlignment="1">
      <alignment horizontal="left" vertical="center"/>
    </xf>
    <xf numFmtId="0" fontId="16" fillId="6" borderId="63" xfId="0" applyFont="1" applyFill="1" applyBorder="1" applyAlignment="1">
      <alignment horizontal="left" vertical="center"/>
    </xf>
    <xf numFmtId="0" fontId="31" fillId="3" borderId="0" xfId="0" applyFont="1" applyFill="1">
      <alignment vertical="center"/>
    </xf>
    <xf numFmtId="0" fontId="10" fillId="3" borderId="7" xfId="0" applyFont="1" applyFill="1" applyBorder="1">
      <alignment vertical="center"/>
    </xf>
    <xf numFmtId="49" fontId="4" fillId="3" borderId="8" xfId="0" quotePrefix="1" applyNumberFormat="1" applyFont="1" applyFill="1" applyBorder="1" applyAlignment="1">
      <alignment vertical="center" shrinkToFit="1"/>
    </xf>
    <xf numFmtId="0" fontId="4" fillId="3" borderId="6" xfId="0" applyFont="1" applyFill="1" applyBorder="1">
      <alignment vertical="center"/>
    </xf>
    <xf numFmtId="0" fontId="4" fillId="6" borderId="7" xfId="0" applyFont="1" applyFill="1" applyBorder="1" applyAlignment="1">
      <alignment horizontal="left" vertical="center"/>
    </xf>
    <xf numFmtId="0" fontId="4" fillId="3" borderId="3" xfId="0" applyFont="1" applyFill="1" applyBorder="1" applyAlignment="1">
      <alignment horizontal="center" vertical="center"/>
    </xf>
    <xf numFmtId="49" fontId="4" fillId="3" borderId="2" xfId="0" quotePrefix="1" applyNumberFormat="1" applyFont="1" applyFill="1" applyBorder="1" applyAlignment="1">
      <alignment vertical="center" shrinkToFit="1"/>
    </xf>
    <xf numFmtId="49" fontId="4" fillId="3" borderId="4" xfId="0" quotePrefix="1" applyNumberFormat="1" applyFont="1" applyFill="1" applyBorder="1" applyAlignment="1">
      <alignment vertical="center" shrinkToFit="1"/>
    </xf>
    <xf numFmtId="49" fontId="6" fillId="3" borderId="8" xfId="0" quotePrefix="1" applyNumberFormat="1" applyFont="1" applyFill="1" applyBorder="1">
      <alignment vertical="center"/>
    </xf>
    <xf numFmtId="49" fontId="6" fillId="3" borderId="0" xfId="0" quotePrefix="1" applyNumberFormat="1" applyFont="1" applyFill="1">
      <alignment vertical="center"/>
    </xf>
    <xf numFmtId="49" fontId="6" fillId="3" borderId="4" xfId="0" quotePrefix="1" applyNumberFormat="1" applyFont="1" applyFill="1" applyBorder="1">
      <alignment vertical="center"/>
    </xf>
    <xf numFmtId="0" fontId="10" fillId="3" borderId="8" xfId="0" applyFont="1" applyFill="1" applyBorder="1">
      <alignment vertical="center"/>
    </xf>
    <xf numFmtId="0" fontId="10" fillId="3" borderId="2" xfId="0" applyFont="1" applyFill="1" applyBorder="1">
      <alignment vertical="center"/>
    </xf>
    <xf numFmtId="49" fontId="6" fillId="3" borderId="2" xfId="0" quotePrefix="1" applyNumberFormat="1" applyFont="1" applyFill="1" applyBorder="1">
      <alignment vertical="center"/>
    </xf>
    <xf numFmtId="0" fontId="4" fillId="0" borderId="0" xfId="0" applyFont="1" applyAlignment="1">
      <alignment horizontal="center" vertical="center"/>
    </xf>
    <xf numFmtId="0" fontId="4" fillId="3" borderId="0" xfId="0" applyFont="1" applyFill="1" applyAlignment="1">
      <alignment vertical="center" shrinkToFit="1"/>
    </xf>
    <xf numFmtId="49" fontId="6" fillId="3" borderId="7" xfId="0" quotePrefix="1" applyNumberFormat="1" applyFont="1" applyFill="1" applyBorder="1">
      <alignment vertical="center"/>
    </xf>
    <xf numFmtId="0" fontId="13" fillId="3" borderId="8" xfId="0" applyFont="1" applyFill="1" applyBorder="1" applyAlignment="1">
      <alignment vertical="center" shrinkToFit="1"/>
    </xf>
    <xf numFmtId="0" fontId="13" fillId="3" borderId="5" xfId="0" applyFont="1" applyFill="1" applyBorder="1" applyAlignment="1">
      <alignment vertical="center" shrinkToFit="1"/>
    </xf>
    <xf numFmtId="49" fontId="13" fillId="3" borderId="7" xfId="0" quotePrefix="1" applyNumberFormat="1" applyFont="1" applyFill="1" applyBorder="1">
      <alignment vertical="center"/>
    </xf>
    <xf numFmtId="49" fontId="13" fillId="3" borderId="4" xfId="0" quotePrefix="1" applyNumberFormat="1" applyFont="1" applyFill="1" applyBorder="1">
      <alignment vertical="center"/>
    </xf>
    <xf numFmtId="49" fontId="13" fillId="3" borderId="27" xfId="0" quotePrefix="1" applyNumberFormat="1" applyFont="1" applyFill="1" applyBorder="1">
      <alignment vertical="center"/>
    </xf>
    <xf numFmtId="0" fontId="13" fillId="3" borderId="8" xfId="0" applyFont="1" applyFill="1" applyBorder="1" applyAlignment="1">
      <alignment horizontal="right" vertical="center"/>
    </xf>
    <xf numFmtId="0" fontId="13" fillId="3" borderId="28" xfId="0" applyFont="1" applyFill="1" applyBorder="1" applyAlignment="1">
      <alignment horizontal="right" vertical="center"/>
    </xf>
    <xf numFmtId="0" fontId="13" fillId="3" borderId="5" xfId="0" applyFont="1" applyFill="1" applyBorder="1" applyAlignment="1">
      <alignment horizontal="right" vertical="center"/>
    </xf>
    <xf numFmtId="49" fontId="6" fillId="3" borderId="7" xfId="0" quotePrefix="1" applyNumberFormat="1" applyFont="1" applyFill="1" applyBorder="1" applyAlignment="1">
      <alignment horizontal="left" vertical="center"/>
    </xf>
    <xf numFmtId="49" fontId="6" fillId="3" borderId="8" xfId="0" quotePrefix="1" applyNumberFormat="1" applyFont="1" applyFill="1" applyBorder="1" applyAlignment="1">
      <alignment horizontal="left" vertical="center"/>
    </xf>
    <xf numFmtId="0" fontId="10" fillId="0" borderId="9" xfId="0" applyFont="1" applyBorder="1">
      <alignment vertical="center"/>
    </xf>
    <xf numFmtId="49" fontId="6" fillId="3" borderId="6" xfId="0" quotePrefix="1" applyNumberFormat="1" applyFont="1" applyFill="1" applyBorder="1" applyAlignment="1">
      <alignment horizontal="left" vertical="center"/>
    </xf>
    <xf numFmtId="0" fontId="31" fillId="6" borderId="2" xfId="0" applyFont="1" applyFill="1" applyBorder="1" applyAlignment="1">
      <alignment vertical="top"/>
    </xf>
    <xf numFmtId="0" fontId="31" fillId="6" borderId="0" xfId="0" applyFont="1" applyFill="1" applyAlignment="1">
      <alignment vertical="top"/>
    </xf>
    <xf numFmtId="0" fontId="31" fillId="6" borderId="3" xfId="0" applyFont="1" applyFill="1" applyBorder="1">
      <alignment vertical="center"/>
    </xf>
    <xf numFmtId="0" fontId="31" fillId="6" borderId="2" xfId="0" applyFont="1" applyFill="1" applyBorder="1">
      <alignment vertical="center"/>
    </xf>
    <xf numFmtId="0" fontId="31" fillId="6" borderId="4" xfId="0" applyFont="1" applyFill="1" applyBorder="1" applyAlignment="1">
      <alignment vertical="top"/>
    </xf>
    <xf numFmtId="0" fontId="31" fillId="6" borderId="5" xfId="0" applyFont="1" applyFill="1" applyBorder="1" applyAlignment="1">
      <alignment vertical="top"/>
    </xf>
    <xf numFmtId="0" fontId="31" fillId="6" borderId="6" xfId="0" applyFont="1" applyFill="1" applyBorder="1">
      <alignment vertical="center"/>
    </xf>
    <xf numFmtId="0" fontId="10" fillId="0" borderId="76" xfId="0" applyFont="1" applyBorder="1">
      <alignment vertical="center"/>
    </xf>
    <xf numFmtId="49" fontId="6" fillId="3" borderId="78" xfId="0" quotePrefix="1" applyNumberFormat="1" applyFont="1" applyFill="1" applyBorder="1" applyAlignment="1">
      <alignment horizontal="left" vertical="center"/>
    </xf>
    <xf numFmtId="0" fontId="10" fillId="3" borderId="76" xfId="0" applyFont="1" applyFill="1" applyBorder="1">
      <alignment vertical="center"/>
    </xf>
    <xf numFmtId="0" fontId="10" fillId="3" borderId="74" xfId="0" applyFont="1" applyFill="1" applyBorder="1">
      <alignment vertical="center"/>
    </xf>
    <xf numFmtId="0" fontId="6" fillId="3" borderId="37" xfId="0" applyFont="1" applyFill="1" applyBorder="1">
      <alignment vertical="center"/>
    </xf>
    <xf numFmtId="0" fontId="6" fillId="3" borderId="65" xfId="0" applyFont="1" applyFill="1" applyBorder="1">
      <alignment vertical="center"/>
    </xf>
    <xf numFmtId="0" fontId="32" fillId="0" borderId="0" xfId="0" applyFont="1">
      <alignment vertical="center"/>
    </xf>
    <xf numFmtId="0" fontId="33" fillId="0" borderId="0" xfId="0" applyFont="1">
      <alignment vertical="center"/>
    </xf>
    <xf numFmtId="41" fontId="6" fillId="3" borderId="0" xfId="0" applyNumberFormat="1" applyFont="1" applyFill="1" applyAlignment="1" applyProtection="1">
      <alignment horizontal="center" vertical="center"/>
      <protection locked="0"/>
    </xf>
    <xf numFmtId="0" fontId="6" fillId="3" borderId="58" xfId="0" applyFont="1" applyFill="1" applyBorder="1" applyAlignment="1">
      <alignment horizontal="left" vertical="center"/>
    </xf>
    <xf numFmtId="41" fontId="6" fillId="3" borderId="8" xfId="0" applyNumberFormat="1" applyFont="1" applyFill="1" applyBorder="1" applyAlignment="1" applyProtection="1">
      <alignment horizontal="center" vertical="center"/>
      <protection locked="0"/>
    </xf>
    <xf numFmtId="0" fontId="16" fillId="6" borderId="76" xfId="0" applyFont="1" applyFill="1" applyBorder="1" applyAlignment="1">
      <alignment horizontal="left" vertical="center"/>
    </xf>
    <xf numFmtId="0" fontId="13" fillId="6" borderId="3" xfId="0" applyFont="1" applyFill="1" applyBorder="1" applyAlignment="1">
      <alignment horizontal="left" vertical="top"/>
    </xf>
    <xf numFmtId="0" fontId="13" fillId="6" borderId="5" xfId="0" applyFont="1" applyFill="1" applyBorder="1" applyAlignment="1">
      <alignment horizontal="left" vertical="top"/>
    </xf>
    <xf numFmtId="0" fontId="13" fillId="6" borderId="6" xfId="0" applyFont="1" applyFill="1" applyBorder="1" applyAlignment="1">
      <alignment horizontal="left" vertical="top"/>
    </xf>
    <xf numFmtId="0" fontId="16" fillId="6" borderId="0" xfId="0" quotePrefix="1" applyFont="1" applyFill="1">
      <alignment vertical="center"/>
    </xf>
    <xf numFmtId="0" fontId="16" fillId="6" borderId="8" xfId="0" quotePrefix="1" applyFont="1" applyFill="1" applyBorder="1">
      <alignment vertical="center"/>
    </xf>
    <xf numFmtId="0" fontId="16" fillId="6" borderId="8" xfId="0" quotePrefix="1" applyFont="1" applyFill="1" applyBorder="1" applyAlignment="1">
      <alignment horizontal="left" vertical="center"/>
    </xf>
    <xf numFmtId="0" fontId="16" fillId="6" borderId="0" xfId="0" quotePrefix="1" applyFont="1" applyFill="1" applyAlignment="1">
      <alignment horizontal="left" vertical="center"/>
    </xf>
    <xf numFmtId="0" fontId="16" fillId="6" borderId="2" xfId="0" applyFont="1" applyFill="1" applyBorder="1" applyAlignment="1">
      <alignment horizontal="left" vertical="top"/>
    </xf>
    <xf numFmtId="0" fontId="13" fillId="6" borderId="2" xfId="0" applyFont="1" applyFill="1" applyBorder="1" applyAlignment="1">
      <alignment horizontal="left" vertical="top"/>
    </xf>
    <xf numFmtId="0" fontId="13" fillId="6" borderId="0" xfId="0" applyFont="1" applyFill="1" applyAlignment="1">
      <alignment horizontal="left" vertical="top"/>
    </xf>
    <xf numFmtId="0" fontId="13" fillId="3" borderId="2" xfId="0" applyFont="1" applyFill="1" applyBorder="1" applyAlignment="1" applyProtection="1">
      <alignment horizontal="left" vertical="center"/>
      <protection locked="0"/>
    </xf>
    <xf numFmtId="0" fontId="7" fillId="3" borderId="2" xfId="0" applyFont="1" applyFill="1" applyBorder="1" applyAlignment="1">
      <alignment horizontal="left" vertical="center"/>
    </xf>
    <xf numFmtId="0" fontId="7" fillId="3" borderId="14" xfId="0" applyFont="1" applyFill="1" applyBorder="1" applyAlignment="1">
      <alignment horizontal="left" vertical="center"/>
    </xf>
    <xf numFmtId="0" fontId="7" fillId="3" borderId="98" xfId="0" applyFont="1" applyFill="1" applyBorder="1" applyAlignment="1">
      <alignment horizontal="center" vertical="center"/>
    </xf>
    <xf numFmtId="49" fontId="7" fillId="3" borderId="105" xfId="0" applyNumberFormat="1" applyFont="1" applyFill="1" applyBorder="1" applyAlignment="1" applyProtection="1">
      <alignment horizontal="center" vertical="center"/>
      <protection locked="0"/>
    </xf>
    <xf numFmtId="49" fontId="7" fillId="3" borderId="99" xfId="0" applyNumberFormat="1" applyFont="1" applyFill="1" applyBorder="1" applyAlignment="1" applyProtection="1">
      <alignment horizontal="center" vertical="center"/>
      <protection locked="0"/>
    </xf>
    <xf numFmtId="49" fontId="7" fillId="3" borderId="51" xfId="0" applyNumberFormat="1" applyFont="1" applyFill="1" applyBorder="1" applyAlignment="1" applyProtection="1">
      <alignment horizontal="center" vertical="center"/>
      <protection locked="0"/>
    </xf>
    <xf numFmtId="49" fontId="7" fillId="3" borderId="0" xfId="0" applyNumberFormat="1" applyFont="1" applyFill="1" applyAlignment="1" applyProtection="1">
      <alignment horizontal="left" vertical="center"/>
      <protection locked="0"/>
    </xf>
    <xf numFmtId="0" fontId="13" fillId="6" borderId="37" xfId="0" applyFont="1" applyFill="1" applyBorder="1" applyAlignment="1">
      <alignment horizontal="left" vertical="top"/>
    </xf>
    <xf numFmtId="0" fontId="13" fillId="6" borderId="14" xfId="0" applyFont="1" applyFill="1" applyBorder="1" applyAlignment="1">
      <alignment horizontal="left" vertical="top"/>
    </xf>
    <xf numFmtId="0" fontId="13" fillId="6" borderId="38" xfId="0" applyFont="1" applyFill="1" applyBorder="1" applyAlignment="1">
      <alignment horizontal="left" vertical="top"/>
    </xf>
    <xf numFmtId="0" fontId="7" fillId="3" borderId="105" xfId="0" applyFont="1" applyFill="1" applyBorder="1" applyAlignment="1">
      <alignment horizontal="left" vertical="center"/>
    </xf>
    <xf numFmtId="0" fontId="6" fillId="3" borderId="58" xfId="0" applyFont="1" applyFill="1" applyBorder="1" applyAlignment="1">
      <alignment horizontal="center" vertical="center"/>
    </xf>
    <xf numFmtId="0" fontId="6" fillId="3" borderId="46" xfId="0" applyFont="1" applyFill="1" applyBorder="1" applyAlignment="1" applyProtection="1">
      <alignment horizontal="left" vertical="center"/>
      <protection locked="0"/>
    </xf>
    <xf numFmtId="0" fontId="6" fillId="3" borderId="52" xfId="0" applyFont="1" applyFill="1" applyBorder="1" applyAlignment="1" applyProtection="1">
      <alignment horizontal="left" vertical="center"/>
      <protection locked="0"/>
    </xf>
    <xf numFmtId="0" fontId="7" fillId="3" borderId="52" xfId="0" applyFont="1" applyFill="1" applyBorder="1" applyAlignment="1">
      <alignment horizontal="center" vertical="center"/>
    </xf>
    <xf numFmtId="0" fontId="7" fillId="3" borderId="49" xfId="0" applyFont="1" applyFill="1" applyBorder="1" applyAlignment="1">
      <alignment horizontal="right" vertical="center"/>
    </xf>
    <xf numFmtId="0" fontId="7" fillId="3" borderId="51" xfId="0" applyFont="1" applyFill="1" applyBorder="1" applyAlignment="1">
      <alignment horizontal="center" vertical="center"/>
    </xf>
    <xf numFmtId="0" fontId="7" fillId="3" borderId="45" xfId="0" applyFont="1" applyFill="1" applyBorder="1" applyAlignment="1">
      <alignment horizontal="left" vertical="center"/>
    </xf>
    <xf numFmtId="49" fontId="7" fillId="3" borderId="40" xfId="0" applyNumberFormat="1" applyFont="1" applyFill="1" applyBorder="1" applyAlignment="1" applyProtection="1">
      <alignment horizontal="left" vertical="center"/>
      <protection locked="0"/>
    </xf>
    <xf numFmtId="0" fontId="6" fillId="3" borderId="40" xfId="0" applyFont="1" applyFill="1" applyBorder="1" applyAlignment="1">
      <alignment horizontal="center" vertical="center"/>
    </xf>
    <xf numFmtId="0" fontId="7" fillId="3" borderId="44" xfId="0" applyFont="1" applyFill="1" applyBorder="1" applyAlignment="1">
      <alignment horizontal="center" vertical="center"/>
    </xf>
    <xf numFmtId="49" fontId="7" fillId="3" borderId="111" xfId="0" applyNumberFormat="1" applyFont="1" applyFill="1" applyBorder="1" applyAlignment="1" applyProtection="1">
      <alignment horizontal="center" vertical="center"/>
      <protection locked="0"/>
    </xf>
    <xf numFmtId="49" fontId="7" fillId="3" borderId="44" xfId="0" applyNumberFormat="1" applyFont="1" applyFill="1" applyBorder="1" applyAlignment="1" applyProtection="1">
      <alignment horizontal="center" vertical="center"/>
      <protection locked="0"/>
    </xf>
    <xf numFmtId="0" fontId="6" fillId="3" borderId="49"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55" xfId="0" applyFont="1" applyFill="1" applyBorder="1">
      <alignment vertical="center"/>
    </xf>
    <xf numFmtId="0" fontId="7" fillId="3" borderId="17" xfId="0" applyFont="1" applyFill="1" applyBorder="1" applyAlignment="1">
      <alignment horizontal="left" vertical="center"/>
    </xf>
    <xf numFmtId="41" fontId="6" fillId="3" borderId="0" xfId="0" applyNumberFormat="1" applyFont="1" applyFill="1" applyAlignment="1" applyProtection="1">
      <alignment horizontal="left" vertical="center"/>
      <protection locked="0"/>
    </xf>
    <xf numFmtId="41" fontId="6" fillId="3" borderId="58" xfId="0" applyNumberFormat="1" applyFont="1" applyFill="1" applyBorder="1" applyAlignment="1" applyProtection="1">
      <alignment horizontal="left" vertical="center"/>
      <protection locked="0"/>
    </xf>
    <xf numFmtId="41" fontId="6" fillId="3" borderId="58"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left" vertical="center"/>
      <protection locked="0"/>
    </xf>
    <xf numFmtId="49" fontId="7" fillId="3" borderId="52" xfId="0" applyNumberFormat="1" applyFont="1" applyFill="1" applyBorder="1" applyAlignment="1" applyProtection="1">
      <alignment horizontal="left" vertical="center"/>
      <protection locked="0"/>
    </xf>
    <xf numFmtId="49" fontId="7" fillId="3" borderId="104" xfId="0" applyNumberFormat="1" applyFont="1" applyFill="1" applyBorder="1" applyAlignment="1" applyProtection="1">
      <alignment horizontal="left" vertical="center"/>
      <protection locked="0"/>
    </xf>
    <xf numFmtId="0" fontId="6" fillId="3" borderId="45" xfId="0" applyFont="1" applyFill="1" applyBorder="1" applyAlignment="1">
      <alignment horizontal="left" vertical="center"/>
    </xf>
    <xf numFmtId="49" fontId="7" fillId="3" borderId="112" xfId="0" applyNumberFormat="1" applyFont="1" applyFill="1" applyBorder="1" applyAlignment="1" applyProtection="1">
      <alignment horizontal="left" vertical="center"/>
      <protection locked="0"/>
    </xf>
    <xf numFmtId="0" fontId="6" fillId="3" borderId="104" xfId="0" applyFont="1" applyFill="1" applyBorder="1" applyAlignment="1" applyProtection="1">
      <alignment horizontal="left" vertical="center"/>
      <protection locked="0"/>
    </xf>
    <xf numFmtId="0" fontId="6" fillId="3" borderId="45" xfId="0" applyFont="1" applyFill="1" applyBorder="1" applyAlignment="1" applyProtection="1">
      <alignment horizontal="left" vertical="center"/>
      <protection locked="0"/>
    </xf>
    <xf numFmtId="0" fontId="6" fillId="3" borderId="40" xfId="0" applyFont="1" applyFill="1" applyBorder="1" applyAlignment="1" applyProtection="1">
      <alignment horizontal="left" vertical="center"/>
      <protection locked="0"/>
    </xf>
    <xf numFmtId="0" fontId="6" fillId="3" borderId="112" xfId="0" applyFont="1" applyFill="1" applyBorder="1" applyAlignment="1" applyProtection="1">
      <alignment horizontal="left" vertical="center"/>
      <protection locked="0"/>
    </xf>
    <xf numFmtId="0" fontId="6" fillId="3" borderId="104" xfId="0" applyFont="1" applyFill="1" applyBorder="1" applyAlignment="1">
      <alignment horizontal="left" vertical="center"/>
    </xf>
    <xf numFmtId="0" fontId="6" fillId="3" borderId="50" xfId="0" applyFont="1" applyFill="1" applyBorder="1" applyAlignment="1">
      <alignment horizontal="center" vertical="center"/>
    </xf>
    <xf numFmtId="41" fontId="6" fillId="3" borderId="52" xfId="0" applyNumberFormat="1" applyFont="1" applyFill="1" applyBorder="1" applyAlignment="1" applyProtection="1">
      <alignment horizontal="left" vertical="center"/>
      <protection locked="0"/>
    </xf>
    <xf numFmtId="41" fontId="6" fillId="3" borderId="15" xfId="0" applyNumberFormat="1" applyFont="1" applyFill="1" applyBorder="1" applyAlignment="1" applyProtection="1">
      <alignment horizontal="left" vertical="center"/>
      <protection locked="0"/>
    </xf>
    <xf numFmtId="0" fontId="6" fillId="3" borderId="15" xfId="0" applyFont="1" applyFill="1" applyBorder="1" applyAlignment="1">
      <alignment horizontal="left" vertical="center"/>
    </xf>
    <xf numFmtId="0" fontId="6" fillId="3" borderId="83" xfId="0" applyFont="1" applyFill="1" applyBorder="1" applyAlignment="1" applyProtection="1">
      <alignment horizontal="left" vertical="center"/>
      <protection locked="0"/>
    </xf>
    <xf numFmtId="0" fontId="6" fillId="3" borderId="99" xfId="0" applyFont="1" applyFill="1" applyBorder="1" applyAlignment="1">
      <alignment horizontal="center" vertical="center"/>
    </xf>
    <xf numFmtId="0" fontId="7" fillId="3" borderId="56" xfId="0" applyFont="1" applyFill="1" applyBorder="1" applyAlignment="1">
      <alignment horizontal="right" vertical="center"/>
    </xf>
    <xf numFmtId="0" fontId="6" fillId="3" borderId="50" xfId="0" applyFont="1" applyFill="1" applyBorder="1" applyAlignment="1">
      <alignment horizontal="left" vertical="center"/>
    </xf>
    <xf numFmtId="0" fontId="13" fillId="3" borderId="65" xfId="0" applyFont="1" applyFill="1" applyBorder="1" applyAlignment="1">
      <alignment horizontal="left" vertical="center"/>
    </xf>
    <xf numFmtId="0" fontId="6" fillId="3" borderId="15" xfId="0" applyFont="1" applyFill="1" applyBorder="1">
      <alignment vertical="center"/>
    </xf>
    <xf numFmtId="0" fontId="6" fillId="3" borderId="49" xfId="0" applyFont="1" applyFill="1" applyBorder="1" applyAlignment="1">
      <alignment horizontal="left" vertical="center"/>
    </xf>
    <xf numFmtId="0" fontId="6" fillId="3" borderId="39" xfId="0" applyFont="1" applyFill="1" applyBorder="1" applyAlignment="1" applyProtection="1">
      <alignment horizontal="left" vertical="center"/>
      <protection locked="0"/>
    </xf>
    <xf numFmtId="0" fontId="6" fillId="3" borderId="49" xfId="0" applyFont="1" applyFill="1" applyBorder="1">
      <alignment vertical="center"/>
    </xf>
    <xf numFmtId="0" fontId="6" fillId="7" borderId="49" xfId="0" applyFont="1" applyFill="1" applyBorder="1">
      <alignment vertical="center"/>
    </xf>
    <xf numFmtId="0" fontId="6" fillId="7" borderId="52" xfId="0" applyFont="1" applyFill="1" applyBorder="1">
      <alignment vertical="center"/>
    </xf>
    <xf numFmtId="0" fontId="6" fillId="7" borderId="104" xfId="0" applyFont="1" applyFill="1" applyBorder="1">
      <alignment vertical="center"/>
    </xf>
    <xf numFmtId="0" fontId="6" fillId="7" borderId="39" xfId="0" applyFont="1" applyFill="1" applyBorder="1">
      <alignment vertical="center"/>
    </xf>
    <xf numFmtId="0" fontId="6" fillId="7" borderId="40" xfId="0" applyFont="1" applyFill="1" applyBorder="1">
      <alignment vertical="center"/>
    </xf>
    <xf numFmtId="0" fontId="6" fillId="7" borderId="112" xfId="0" applyFont="1" applyFill="1" applyBorder="1">
      <alignment vertical="center"/>
    </xf>
    <xf numFmtId="0" fontId="6" fillId="3" borderId="44" xfId="0" applyFont="1" applyFill="1" applyBorder="1" applyAlignment="1" applyProtection="1">
      <alignment horizontal="left" vertical="center"/>
      <protection locked="0"/>
    </xf>
    <xf numFmtId="0" fontId="6" fillId="3" borderId="51" xfId="0" applyFont="1" applyFill="1" applyBorder="1">
      <alignment vertical="center"/>
    </xf>
    <xf numFmtId="0" fontId="6" fillId="3" borderId="56" xfId="0" applyFont="1" applyFill="1" applyBorder="1">
      <alignment vertical="center"/>
    </xf>
    <xf numFmtId="0" fontId="7" fillId="3" borderId="99" xfId="0" applyFont="1" applyFill="1" applyBorder="1" applyAlignment="1">
      <alignment horizontal="left" vertical="center"/>
    </xf>
    <xf numFmtId="0" fontId="7" fillId="3" borderId="98" xfId="0" applyFont="1" applyFill="1" applyBorder="1" applyAlignment="1">
      <alignment horizontal="left" vertical="center"/>
    </xf>
    <xf numFmtId="41" fontId="6" fillId="3" borderId="55" xfId="0" applyNumberFormat="1" applyFont="1" applyFill="1" applyBorder="1" applyAlignment="1" applyProtection="1">
      <alignment horizontal="left" vertical="center"/>
      <protection locked="0"/>
    </xf>
    <xf numFmtId="0" fontId="6" fillId="3" borderId="17" xfId="0" applyFont="1" applyFill="1" applyBorder="1" applyAlignment="1" applyProtection="1">
      <alignment horizontal="left" vertical="center"/>
      <protection locked="0"/>
    </xf>
    <xf numFmtId="0" fontId="6" fillId="3" borderId="51" xfId="0" applyFont="1" applyFill="1" applyBorder="1" applyAlignment="1" applyProtection="1">
      <alignment horizontal="left" vertical="center"/>
      <protection locked="0"/>
    </xf>
    <xf numFmtId="0" fontId="6" fillId="7" borderId="5" xfId="0" applyFont="1" applyFill="1" applyBorder="1">
      <alignment vertical="center"/>
    </xf>
    <xf numFmtId="0" fontId="6" fillId="7" borderId="78" xfId="0" applyFont="1" applyFill="1" applyBorder="1">
      <alignment vertical="center"/>
    </xf>
    <xf numFmtId="0" fontId="6" fillId="3" borderId="56" xfId="0" applyFont="1" applyFill="1" applyBorder="1" applyAlignment="1">
      <alignment horizontal="left" vertical="center"/>
    </xf>
    <xf numFmtId="0" fontId="6" fillId="3" borderId="50" xfId="0" applyFont="1" applyFill="1" applyBorder="1" applyAlignment="1" applyProtection="1">
      <alignment horizontal="left" vertical="center"/>
      <protection locked="0"/>
    </xf>
    <xf numFmtId="0" fontId="6" fillId="7" borderId="50" xfId="0" applyFont="1" applyFill="1" applyBorder="1">
      <alignment vertical="center"/>
    </xf>
    <xf numFmtId="49" fontId="7" fillId="3" borderId="49" xfId="0" applyNumberFormat="1" applyFont="1" applyFill="1" applyBorder="1" applyAlignment="1" applyProtection="1">
      <alignment horizontal="center" vertical="center"/>
      <protection locked="0"/>
    </xf>
    <xf numFmtId="49" fontId="7" fillId="7" borderId="56" xfId="0" applyNumberFormat="1" applyFont="1" applyFill="1" applyBorder="1" applyAlignment="1" applyProtection="1">
      <alignment horizontal="center" vertical="center"/>
      <protection locked="0"/>
    </xf>
    <xf numFmtId="49" fontId="7" fillId="7" borderId="74" xfId="0" applyNumberFormat="1" applyFont="1" applyFill="1" applyBorder="1" applyAlignment="1" applyProtection="1">
      <alignment horizontal="center" vertical="center"/>
      <protection locked="0"/>
    </xf>
    <xf numFmtId="49" fontId="7" fillId="7" borderId="50" xfId="0" applyNumberFormat="1" applyFont="1" applyFill="1" applyBorder="1" applyAlignment="1" applyProtection="1">
      <alignment horizontal="center" vertical="center"/>
      <protection locked="0"/>
    </xf>
    <xf numFmtId="49" fontId="7" fillId="7" borderId="78" xfId="0" applyNumberFormat="1" applyFont="1" applyFill="1" applyBorder="1" applyAlignment="1" applyProtection="1">
      <alignment horizontal="center" vertical="center"/>
      <protection locked="0"/>
    </xf>
    <xf numFmtId="49" fontId="7" fillId="3" borderId="0" xfId="0" applyNumberFormat="1" applyFont="1" applyFill="1" applyAlignment="1" applyProtection="1">
      <alignment horizontal="center" vertical="center"/>
      <protection locked="0"/>
    </xf>
    <xf numFmtId="0" fontId="12" fillId="3" borderId="0" xfId="0" applyFont="1" applyFill="1" applyAlignment="1">
      <alignment horizontal="center" vertical="center" textRotation="255"/>
    </xf>
    <xf numFmtId="0" fontId="12" fillId="6" borderId="8" xfId="0" applyFont="1" applyFill="1" applyBorder="1">
      <alignment vertical="center"/>
    </xf>
    <xf numFmtId="0" fontId="12" fillId="3" borderId="42" xfId="0" applyFont="1" applyFill="1" applyBorder="1" applyAlignment="1">
      <alignment horizontal="left" vertical="center"/>
    </xf>
    <xf numFmtId="0" fontId="12" fillId="3" borderId="43" xfId="0" applyFont="1" applyFill="1" applyBorder="1" applyAlignment="1">
      <alignment horizontal="left" vertical="center"/>
    </xf>
    <xf numFmtId="0" fontId="13" fillId="3" borderId="3" xfId="0" applyFont="1" applyFill="1" applyBorder="1">
      <alignment vertical="center"/>
    </xf>
    <xf numFmtId="0" fontId="16" fillId="3" borderId="0" xfId="0" quotePrefix="1" applyFont="1" applyFill="1">
      <alignment vertical="center"/>
    </xf>
    <xf numFmtId="0" fontId="16" fillId="3" borderId="0" xfId="0" applyFont="1" applyFill="1" applyAlignment="1">
      <alignment horizontal="left" vertical="top"/>
    </xf>
    <xf numFmtId="0" fontId="13" fillId="3" borderId="0" xfId="0" applyFont="1" applyFill="1" applyAlignment="1">
      <alignment horizontal="left" vertical="top"/>
    </xf>
    <xf numFmtId="0" fontId="16" fillId="3" borderId="0" xfId="0" quotePrefix="1" applyFont="1" applyFill="1" applyAlignment="1">
      <alignment horizontal="left" vertical="center"/>
    </xf>
    <xf numFmtId="0" fontId="9" fillId="3" borderId="0" xfId="0" applyFont="1" applyFill="1" applyAlignment="1">
      <alignment horizontal="right" vertical="center"/>
    </xf>
    <xf numFmtId="0" fontId="7" fillId="3" borderId="0" xfId="0" applyFont="1" applyFill="1" applyAlignment="1">
      <alignment horizontal="right" vertical="center"/>
    </xf>
    <xf numFmtId="0" fontId="13" fillId="3" borderId="0" xfId="0" applyFont="1" applyFill="1" applyAlignment="1">
      <alignment horizontal="left" vertical="center"/>
    </xf>
    <xf numFmtId="49" fontId="30" fillId="3" borderId="0" xfId="0" applyNumberFormat="1" applyFont="1" applyFill="1" applyAlignment="1" applyProtection="1">
      <alignment horizontal="right" vertical="top"/>
      <protection locked="0"/>
    </xf>
    <xf numFmtId="0" fontId="16" fillId="3" borderId="0" xfId="0" quotePrefix="1" applyFont="1" applyFill="1" applyAlignment="1">
      <alignment horizontal="center" vertical="center" textRotation="255"/>
    </xf>
    <xf numFmtId="0" fontId="4" fillId="6" borderId="116" xfId="0" applyFont="1" applyFill="1" applyBorder="1">
      <alignment vertical="center"/>
    </xf>
    <xf numFmtId="0" fontId="4" fillId="6" borderId="17" xfId="0" applyFont="1" applyFill="1" applyBorder="1">
      <alignment vertical="center"/>
    </xf>
    <xf numFmtId="0" fontId="28" fillId="6" borderId="2" xfId="0" applyFont="1" applyFill="1" applyBorder="1">
      <alignment vertical="center"/>
    </xf>
    <xf numFmtId="0" fontId="34" fillId="0" borderId="0" xfId="0" applyFont="1">
      <alignment vertical="center"/>
    </xf>
    <xf numFmtId="0" fontId="34" fillId="0" borderId="0" xfId="0" applyFont="1" applyAlignment="1">
      <alignment horizontal="center" vertical="center"/>
    </xf>
    <xf numFmtId="0" fontId="35" fillId="0" borderId="0" xfId="0" applyFont="1" applyAlignment="1">
      <alignment horizontal="center" vertical="center"/>
    </xf>
    <xf numFmtId="0" fontId="36" fillId="0" borderId="0" xfId="0" applyFont="1">
      <alignment vertical="center"/>
    </xf>
    <xf numFmtId="0" fontId="16" fillId="6" borderId="14" xfId="0" applyFont="1" applyFill="1" applyBorder="1" applyAlignment="1">
      <alignment horizontal="left" vertical="center"/>
    </xf>
    <xf numFmtId="0" fontId="4" fillId="3" borderId="0" xfId="0" applyFont="1" applyFill="1" applyAlignment="1">
      <alignment horizontal="left" vertical="center"/>
    </xf>
    <xf numFmtId="0" fontId="16" fillId="6" borderId="25" xfId="0" applyFont="1" applyFill="1" applyBorder="1" applyAlignment="1">
      <alignment horizontal="left" vertical="center"/>
    </xf>
    <xf numFmtId="0" fontId="16" fillId="6" borderId="20" xfId="0" applyFont="1" applyFill="1" applyBorder="1" applyAlignment="1">
      <alignment horizontal="left" vertical="center"/>
    </xf>
    <xf numFmtId="0" fontId="4" fillId="3" borderId="0" xfId="0" applyFont="1" applyFill="1" applyAlignment="1">
      <alignment horizontal="center" vertical="center" textRotation="255"/>
    </xf>
    <xf numFmtId="0" fontId="16" fillId="3" borderId="0" xfId="0" applyFont="1" applyFill="1" applyAlignment="1" applyProtection="1">
      <alignment horizontal="center" vertical="center"/>
      <protection locked="0"/>
    </xf>
    <xf numFmtId="0" fontId="28" fillId="3" borderId="0" xfId="0" applyFont="1" applyFill="1" applyAlignment="1">
      <alignment horizontal="right" vertical="center"/>
    </xf>
    <xf numFmtId="0" fontId="7" fillId="3" borderId="68" xfId="0" applyFont="1" applyFill="1" applyBorder="1" applyAlignment="1">
      <alignment horizontal="right" vertical="center"/>
    </xf>
    <xf numFmtId="0" fontId="8" fillId="3" borderId="116" xfId="0" applyFont="1" applyFill="1" applyBorder="1" applyAlignment="1">
      <alignment horizontal="center" vertical="center"/>
    </xf>
    <xf numFmtId="0" fontId="4" fillId="6" borderId="37" xfId="0" applyFont="1" applyFill="1" applyBorder="1">
      <alignment vertical="center"/>
    </xf>
    <xf numFmtId="0" fontId="6" fillId="3" borderId="105" xfId="0" applyFont="1" applyFill="1" applyBorder="1" applyAlignment="1">
      <alignment horizontal="center" vertical="center"/>
    </xf>
    <xf numFmtId="41" fontId="13" fillId="3" borderId="14" xfId="0" applyNumberFormat="1" applyFont="1" applyFill="1" applyBorder="1" applyAlignment="1" applyProtection="1">
      <alignment horizontal="left" vertical="center"/>
      <protection locked="0"/>
    </xf>
    <xf numFmtId="41" fontId="13" fillId="3" borderId="14" xfId="0" applyNumberFormat="1" applyFont="1" applyFill="1" applyBorder="1" applyAlignment="1" applyProtection="1">
      <alignment horizontal="center" vertical="center"/>
      <protection locked="0"/>
    </xf>
    <xf numFmtId="0" fontId="9" fillId="3" borderId="14" xfId="0" applyFont="1" applyFill="1" applyBorder="1" applyAlignment="1">
      <alignment horizontal="left" vertical="center"/>
    </xf>
    <xf numFmtId="0" fontId="13" fillId="3" borderId="14" xfId="0" applyFont="1" applyFill="1" applyBorder="1" applyAlignment="1">
      <alignment horizontal="left" vertical="center"/>
    </xf>
    <xf numFmtId="0" fontId="6" fillId="3" borderId="65" xfId="0" applyFont="1" applyFill="1" applyBorder="1" applyAlignment="1">
      <alignment horizontal="left" vertical="center"/>
    </xf>
    <xf numFmtId="0" fontId="16" fillId="3" borderId="60" xfId="0" applyFont="1" applyFill="1" applyBorder="1" applyAlignment="1">
      <alignment horizontal="left" vertical="center"/>
    </xf>
    <xf numFmtId="0" fontId="16" fillId="3" borderId="5" xfId="0" applyFont="1" applyFill="1" applyBorder="1" applyAlignment="1">
      <alignment horizontal="left" vertical="center"/>
    </xf>
    <xf numFmtId="0" fontId="16" fillId="6" borderId="43" xfId="0" applyFont="1" applyFill="1" applyBorder="1" applyAlignment="1">
      <alignment horizontal="left" vertical="center"/>
    </xf>
    <xf numFmtId="0" fontId="6" fillId="3" borderId="39" xfId="0" applyFont="1" applyFill="1" applyBorder="1" applyAlignment="1">
      <alignment horizontal="left" vertical="center"/>
    </xf>
    <xf numFmtId="0" fontId="16" fillId="3" borderId="63" xfId="0" applyFont="1" applyFill="1" applyBorder="1" applyAlignment="1">
      <alignment horizontal="left" vertical="center"/>
    </xf>
    <xf numFmtId="0" fontId="16" fillId="3" borderId="78" xfId="0" applyFont="1" applyFill="1" applyBorder="1" applyAlignment="1">
      <alignment horizontal="left" vertical="center"/>
    </xf>
    <xf numFmtId="0" fontId="16" fillId="6" borderId="55" xfId="0" applyFont="1" applyFill="1" applyBorder="1" applyAlignment="1">
      <alignment horizontal="left" vertical="center"/>
    </xf>
    <xf numFmtId="0" fontId="16" fillId="6" borderId="55" xfId="0" applyFont="1" applyFill="1" applyBorder="1" applyAlignment="1">
      <alignment horizontal="center" vertical="center"/>
    </xf>
    <xf numFmtId="0" fontId="16" fillId="6" borderId="0" xfId="0" applyFont="1" applyFill="1" applyAlignment="1" applyProtection="1">
      <alignment horizontal="center" vertical="center"/>
      <protection locked="0"/>
    </xf>
    <xf numFmtId="0" fontId="16" fillId="6" borderId="43" xfId="0" applyFont="1" applyFill="1" applyBorder="1" applyAlignment="1">
      <alignment horizontal="center" vertical="center"/>
    </xf>
    <xf numFmtId="0" fontId="16" fillId="3" borderId="49" xfId="0" applyFont="1" applyFill="1" applyBorder="1">
      <alignment vertical="center"/>
    </xf>
    <xf numFmtId="0" fontId="16" fillId="3" borderId="52" xfId="0" applyFont="1" applyFill="1" applyBorder="1">
      <alignment vertical="center"/>
    </xf>
    <xf numFmtId="0" fontId="16" fillId="3" borderId="104" xfId="0" applyFont="1" applyFill="1" applyBorder="1">
      <alignment vertical="center"/>
    </xf>
    <xf numFmtId="0" fontId="16" fillId="3" borderId="39" xfId="0" applyFont="1" applyFill="1" applyBorder="1">
      <alignment vertical="center"/>
    </xf>
    <xf numFmtId="0" fontId="16" fillId="3" borderId="40" xfId="0" applyFont="1" applyFill="1" applyBorder="1">
      <alignment vertical="center"/>
    </xf>
    <xf numFmtId="0" fontId="16" fillId="3" borderId="112" xfId="0" applyFont="1" applyFill="1" applyBorder="1">
      <alignment vertical="center"/>
    </xf>
    <xf numFmtId="0" fontId="6" fillId="3" borderId="112" xfId="0" applyFont="1" applyFill="1" applyBorder="1" applyAlignment="1">
      <alignment horizontal="left" vertical="center"/>
    </xf>
    <xf numFmtId="0" fontId="10" fillId="6" borderId="3" xfId="0" applyFont="1" applyFill="1" applyBorder="1">
      <alignment vertical="center"/>
    </xf>
    <xf numFmtId="0" fontId="9" fillId="7" borderId="56" xfId="0" applyFont="1" applyFill="1" applyBorder="1" applyAlignment="1">
      <alignment horizontal="right" vertical="center"/>
    </xf>
    <xf numFmtId="0" fontId="9" fillId="7" borderId="74" xfId="0" applyFont="1" applyFill="1" applyBorder="1" applyAlignment="1">
      <alignment horizontal="right" vertical="center"/>
    </xf>
    <xf numFmtId="0" fontId="10" fillId="3" borderId="40" xfId="0" applyFont="1" applyFill="1" applyBorder="1">
      <alignment vertical="center"/>
    </xf>
    <xf numFmtId="0" fontId="6" fillId="3" borderId="0" xfId="0" applyFont="1" applyFill="1" applyAlignment="1"/>
    <xf numFmtId="0" fontId="6" fillId="3" borderId="8" xfId="0" applyFont="1" applyFill="1" applyBorder="1" applyProtection="1">
      <alignment vertical="center"/>
      <protection locked="0"/>
    </xf>
    <xf numFmtId="0" fontId="6" fillId="3" borderId="8" xfId="0" applyFont="1" applyFill="1" applyBorder="1" applyAlignment="1"/>
    <xf numFmtId="0" fontId="16" fillId="6" borderId="4" xfId="0" quotePrefix="1" applyFont="1" applyFill="1" applyBorder="1" applyAlignment="1">
      <alignment horizontal="center" vertical="center" textRotation="255"/>
    </xf>
    <xf numFmtId="0" fontId="6" fillId="6" borderId="5" xfId="0" applyFont="1" applyFill="1" applyBorder="1" applyAlignment="1">
      <alignment horizontal="left" vertical="top"/>
    </xf>
    <xf numFmtId="0" fontId="6" fillId="6" borderId="17" xfId="0" applyFont="1" applyFill="1" applyBorder="1" applyAlignment="1">
      <alignment horizontal="left" vertical="top"/>
    </xf>
    <xf numFmtId="0" fontId="6" fillId="3" borderId="5" xfId="0" applyFont="1" applyFill="1" applyBorder="1" applyAlignment="1">
      <alignment horizontal="left" vertical="top"/>
    </xf>
    <xf numFmtId="0" fontId="6" fillId="6" borderId="4" xfId="0" applyFont="1" applyFill="1" applyBorder="1" applyAlignment="1">
      <alignment horizontal="center" vertical="center"/>
    </xf>
    <xf numFmtId="0" fontId="6" fillId="6" borderId="5" xfId="0" applyFont="1" applyFill="1" applyBorder="1" applyAlignment="1">
      <alignment horizontal="left" vertical="center"/>
    </xf>
    <xf numFmtId="0" fontId="7" fillId="6" borderId="5" xfId="0" applyFont="1" applyFill="1" applyBorder="1" applyAlignment="1">
      <alignment horizontal="left" vertical="center"/>
    </xf>
    <xf numFmtId="41" fontId="6" fillId="6" borderId="17" xfId="0" applyNumberFormat="1" applyFont="1" applyFill="1" applyBorder="1" applyAlignment="1" applyProtection="1">
      <alignment horizontal="left" vertical="center"/>
      <protection locked="0"/>
    </xf>
    <xf numFmtId="0" fontId="9" fillId="3" borderId="8" xfId="0" applyFont="1" applyFill="1" applyBorder="1" applyAlignment="1">
      <alignment horizontal="right" vertical="center"/>
    </xf>
    <xf numFmtId="0" fontId="13" fillId="3" borderId="7" xfId="0" applyFont="1" applyFill="1" applyBorder="1">
      <alignment vertical="center"/>
    </xf>
    <xf numFmtId="0" fontId="9" fillId="3" borderId="55" xfId="0" applyFont="1" applyFill="1" applyBorder="1" applyAlignment="1">
      <alignment horizontal="right" vertical="center"/>
    </xf>
    <xf numFmtId="49" fontId="16" fillId="3" borderId="0" xfId="0" applyNumberFormat="1" applyFont="1" applyFill="1" applyAlignment="1">
      <alignment horizontal="left" vertical="top"/>
    </xf>
    <xf numFmtId="49" fontId="16" fillId="3" borderId="3" xfId="0" applyNumberFormat="1" applyFont="1" applyFill="1" applyBorder="1" applyAlignment="1">
      <alignment horizontal="left" vertical="top"/>
    </xf>
    <xf numFmtId="0" fontId="15" fillId="3" borderId="0" xfId="0" applyFont="1" applyFill="1" applyAlignment="1">
      <alignment horizontal="right" vertical="center"/>
    </xf>
    <xf numFmtId="0" fontId="12" fillId="3" borderId="3" xfId="0" applyFont="1" applyFill="1" applyBorder="1">
      <alignment vertical="center"/>
    </xf>
    <xf numFmtId="0" fontId="12" fillId="3" borderId="6" xfId="0" applyFont="1" applyFill="1" applyBorder="1">
      <alignment vertical="center"/>
    </xf>
    <xf numFmtId="0" fontId="6" fillId="3" borderId="74" xfId="0" applyFont="1" applyFill="1" applyBorder="1" applyAlignment="1">
      <alignment horizontal="center" vertical="top" textRotation="255"/>
    </xf>
    <xf numFmtId="0" fontId="6" fillId="0" borderId="2" xfId="0" applyFont="1" applyBorder="1">
      <alignment vertical="center"/>
    </xf>
    <xf numFmtId="0" fontId="4" fillId="3" borderId="3" xfId="0" applyFont="1" applyFill="1" applyBorder="1" applyAlignment="1">
      <alignment horizontal="left" vertical="center"/>
    </xf>
    <xf numFmtId="0" fontId="9" fillId="6" borderId="117" xfId="0" applyFont="1" applyFill="1" applyBorder="1" applyAlignment="1">
      <alignment horizontal="right" vertical="center"/>
    </xf>
    <xf numFmtId="0" fontId="4" fillId="6" borderId="52" xfId="0" applyFont="1" applyFill="1" applyBorder="1">
      <alignment vertical="center"/>
    </xf>
    <xf numFmtId="179" fontId="5" fillId="0" borderId="0" xfId="0" applyNumberFormat="1" applyFont="1">
      <alignment vertical="center"/>
    </xf>
    <xf numFmtId="0" fontId="4" fillId="0" borderId="118" xfId="0" applyFont="1" applyBorder="1">
      <alignment vertical="center"/>
    </xf>
    <xf numFmtId="38" fontId="4" fillId="0" borderId="118" xfId="1" applyFont="1" applyBorder="1">
      <alignment vertical="center"/>
    </xf>
    <xf numFmtId="0" fontId="4" fillId="0" borderId="119" xfId="0" applyFont="1" applyBorder="1">
      <alignment vertical="center"/>
    </xf>
    <xf numFmtId="38" fontId="4" fillId="0" borderId="119" xfId="1" applyFont="1" applyBorder="1">
      <alignment vertical="center"/>
    </xf>
    <xf numFmtId="0" fontId="0" fillId="5" borderId="7" xfId="0" applyFill="1" applyBorder="1" applyAlignment="1" applyProtection="1">
      <alignment horizontal="left" vertical="center"/>
      <protection locked="0"/>
    </xf>
    <xf numFmtId="0" fontId="0" fillId="5" borderId="8" xfId="0" applyFill="1" applyBorder="1" applyAlignment="1" applyProtection="1">
      <alignment horizontal="left" vertical="center"/>
      <protection locked="0"/>
    </xf>
    <xf numFmtId="0" fontId="0" fillId="5" borderId="9"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0" xfId="0" applyFill="1" applyAlignment="1" applyProtection="1">
      <alignment horizontal="left" vertical="center"/>
      <protection locked="0"/>
    </xf>
    <xf numFmtId="0" fontId="0" fillId="5" borderId="3" xfId="0" applyFill="1" applyBorder="1" applyAlignment="1" applyProtection="1">
      <alignment horizontal="left" vertical="center"/>
      <protection locked="0"/>
    </xf>
    <xf numFmtId="0" fontId="0" fillId="5" borderId="4"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6" xfId="0" applyFill="1" applyBorder="1" applyAlignment="1" applyProtection="1">
      <alignment horizontal="left" vertical="center"/>
      <protection locked="0"/>
    </xf>
    <xf numFmtId="0" fontId="16" fillId="5" borderId="58" xfId="0" applyFont="1" applyFill="1" applyBorder="1" applyAlignment="1" applyProtection="1">
      <alignment horizontal="center" vertical="center"/>
      <protection locked="0"/>
    </xf>
    <xf numFmtId="0" fontId="16" fillId="5" borderId="18" xfId="0" applyFont="1" applyFill="1" applyBorder="1" applyAlignment="1" applyProtection="1">
      <alignment horizontal="center" vertical="center"/>
      <protection locked="0"/>
    </xf>
    <xf numFmtId="0" fontId="38" fillId="0" borderId="0" xfId="0" applyFont="1">
      <alignment vertical="center"/>
    </xf>
    <xf numFmtId="179" fontId="4" fillId="0" borderId="0" xfId="0" applyNumberFormat="1" applyFont="1">
      <alignment vertical="center"/>
    </xf>
    <xf numFmtId="180" fontId="4" fillId="0" borderId="10" xfId="0" applyNumberFormat="1" applyFont="1" applyBorder="1">
      <alignment vertical="center"/>
    </xf>
    <xf numFmtId="180" fontId="4" fillId="0" borderId="12" xfId="0" applyNumberFormat="1" applyFont="1" applyBorder="1">
      <alignment vertical="center"/>
    </xf>
    <xf numFmtId="180" fontId="4" fillId="0" borderId="118" xfId="0" applyNumberFormat="1" applyFont="1" applyBorder="1">
      <alignment vertical="center"/>
    </xf>
    <xf numFmtId="180" fontId="4" fillId="0" borderId="119" xfId="0" applyNumberFormat="1" applyFont="1" applyBorder="1">
      <alignment vertical="center"/>
    </xf>
    <xf numFmtId="180" fontId="4" fillId="0" borderId="11" xfId="0" applyNumberFormat="1" applyFont="1" applyBorder="1">
      <alignment vertical="center"/>
    </xf>
    <xf numFmtId="181" fontId="4" fillId="0" borderId="10" xfId="0" applyNumberFormat="1" applyFont="1" applyBorder="1">
      <alignment vertical="center"/>
    </xf>
    <xf numFmtId="181" fontId="4" fillId="0" borderId="12" xfId="0" applyNumberFormat="1" applyFont="1" applyBorder="1">
      <alignment vertical="center"/>
    </xf>
    <xf numFmtId="181" fontId="4" fillId="0" borderId="118" xfId="0" applyNumberFormat="1" applyFont="1" applyBorder="1">
      <alignment vertical="center"/>
    </xf>
    <xf numFmtId="181" fontId="4" fillId="0" borderId="119" xfId="0" applyNumberFormat="1" applyFont="1" applyBorder="1">
      <alignment vertical="center"/>
    </xf>
    <xf numFmtId="181" fontId="4" fillId="0" borderId="11" xfId="0" applyNumberFormat="1" applyFont="1" applyBorder="1">
      <alignment vertical="center"/>
    </xf>
    <xf numFmtId="176" fontId="6" fillId="3" borderId="7" xfId="0" applyNumberFormat="1" applyFont="1" applyFill="1" applyBorder="1" applyAlignment="1">
      <alignment horizontal="left" vertical="center" wrapText="1"/>
    </xf>
    <xf numFmtId="176" fontId="6" fillId="3" borderId="8" xfId="0" applyNumberFormat="1" applyFont="1" applyFill="1" applyBorder="1" applyAlignment="1">
      <alignment horizontal="left" vertical="center" wrapText="1"/>
    </xf>
    <xf numFmtId="0" fontId="6" fillId="3" borderId="50" xfId="0" applyFont="1" applyFill="1" applyBorder="1">
      <alignment vertical="center"/>
    </xf>
    <xf numFmtId="49" fontId="7" fillId="3" borderId="52" xfId="0" applyNumberFormat="1" applyFont="1" applyFill="1" applyBorder="1">
      <alignment vertical="center"/>
    </xf>
    <xf numFmtId="49" fontId="7" fillId="3" borderId="8" xfId="0" applyNumberFormat="1" applyFont="1" applyFill="1" applyBorder="1">
      <alignment vertical="center"/>
    </xf>
    <xf numFmtId="0" fontId="6" fillId="3" borderId="42" xfId="0" applyFont="1" applyFill="1" applyBorder="1">
      <alignment vertical="center"/>
    </xf>
    <xf numFmtId="0" fontId="7" fillId="3" borderId="43" xfId="0" applyFont="1" applyFill="1" applyBorder="1" applyAlignment="1">
      <alignment horizontal="center" vertical="center"/>
    </xf>
    <xf numFmtId="0" fontId="6" fillId="3" borderId="42" xfId="0" applyFont="1" applyFill="1" applyBorder="1" applyAlignment="1">
      <alignment horizontal="center" vertical="center"/>
    </xf>
    <xf numFmtId="49" fontId="7" fillId="6" borderId="7" xfId="0" applyNumberFormat="1" applyFont="1" applyFill="1" applyBorder="1">
      <alignment vertical="center"/>
    </xf>
    <xf numFmtId="49" fontId="7" fillId="6" borderId="8" xfId="0" applyNumberFormat="1" applyFont="1" applyFill="1" applyBorder="1">
      <alignment vertical="center"/>
    </xf>
    <xf numFmtId="0" fontId="6" fillId="6" borderId="8" xfId="0" applyFont="1" applyFill="1" applyBorder="1">
      <alignment vertical="center"/>
    </xf>
    <xf numFmtId="49" fontId="7" fillId="6" borderId="43" xfId="0" applyNumberFormat="1" applyFont="1" applyFill="1" applyBorder="1">
      <alignment vertical="center"/>
    </xf>
    <xf numFmtId="49" fontId="7" fillId="6" borderId="2" xfId="0" applyNumberFormat="1" applyFont="1" applyFill="1" applyBorder="1">
      <alignment vertical="center"/>
    </xf>
    <xf numFmtId="49" fontId="7" fillId="6" borderId="0" xfId="0" applyNumberFormat="1" applyFont="1" applyFill="1">
      <alignment vertical="center"/>
    </xf>
    <xf numFmtId="0" fontId="6" fillId="6" borderId="0" xfId="0" applyFont="1" applyFill="1">
      <alignment vertical="center"/>
    </xf>
    <xf numFmtId="49" fontId="7" fillId="6" borderId="55" xfId="0" applyNumberFormat="1" applyFont="1" applyFill="1" applyBorder="1">
      <alignment vertical="center"/>
    </xf>
    <xf numFmtId="49" fontId="7" fillId="6" borderId="4" xfId="0" applyNumberFormat="1" applyFont="1" applyFill="1" applyBorder="1">
      <alignment vertical="center"/>
    </xf>
    <xf numFmtId="49" fontId="7" fillId="6" borderId="5" xfId="0" applyNumberFormat="1" applyFont="1" applyFill="1" applyBorder="1">
      <alignment vertical="center"/>
    </xf>
    <xf numFmtId="49" fontId="7" fillId="6" borderId="42" xfId="0" applyNumberFormat="1" applyFont="1" applyFill="1" applyBorder="1">
      <alignment vertical="center"/>
    </xf>
    <xf numFmtId="0" fontId="6" fillId="6" borderId="43" xfId="0" applyFont="1" applyFill="1" applyBorder="1">
      <alignment vertical="center"/>
    </xf>
    <xf numFmtId="0" fontId="4" fillId="6" borderId="43" xfId="0" applyFont="1" applyFill="1" applyBorder="1">
      <alignment vertical="center"/>
    </xf>
    <xf numFmtId="49" fontId="7" fillId="6" borderId="56" xfId="0" applyNumberFormat="1" applyFont="1" applyFill="1" applyBorder="1">
      <alignment vertical="center"/>
    </xf>
    <xf numFmtId="0" fontId="6" fillId="6" borderId="55" xfId="0" applyFont="1" applyFill="1" applyBorder="1">
      <alignment vertical="center"/>
    </xf>
    <xf numFmtId="49" fontId="7" fillId="3" borderId="0" xfId="0" applyNumberFormat="1" applyFont="1" applyFill="1">
      <alignment vertical="center"/>
    </xf>
    <xf numFmtId="49" fontId="7" fillId="6" borderId="49" xfId="0" applyNumberFormat="1" applyFont="1" applyFill="1" applyBorder="1">
      <alignment vertical="center"/>
    </xf>
    <xf numFmtId="49" fontId="7" fillId="6" borderId="52" xfId="0" applyNumberFormat="1" applyFont="1" applyFill="1" applyBorder="1">
      <alignment vertical="center"/>
    </xf>
    <xf numFmtId="0" fontId="6" fillId="6" borderId="51" xfId="0" applyFont="1" applyFill="1" applyBorder="1">
      <alignment vertical="center"/>
    </xf>
    <xf numFmtId="49" fontId="7" fillId="6" borderId="51" xfId="0" applyNumberFormat="1" applyFont="1" applyFill="1" applyBorder="1">
      <alignment vertical="center"/>
    </xf>
    <xf numFmtId="49" fontId="7" fillId="6" borderId="50" xfId="0" applyNumberFormat="1" applyFont="1" applyFill="1" applyBorder="1">
      <alignment vertical="center"/>
    </xf>
    <xf numFmtId="0" fontId="4" fillId="6" borderId="5" xfId="0" applyFont="1" applyFill="1" applyBorder="1">
      <alignment vertical="center"/>
    </xf>
    <xf numFmtId="0" fontId="6" fillId="6" borderId="17" xfId="0" applyFont="1" applyFill="1" applyBorder="1">
      <alignment vertical="center"/>
    </xf>
    <xf numFmtId="49" fontId="7" fillId="6" borderId="17" xfId="0" applyNumberFormat="1" applyFont="1" applyFill="1" applyBorder="1">
      <alignment vertical="center"/>
    </xf>
    <xf numFmtId="49" fontId="8" fillId="6" borderId="42" xfId="0" applyNumberFormat="1" applyFont="1" applyFill="1" applyBorder="1">
      <alignment vertical="center"/>
    </xf>
    <xf numFmtId="49" fontId="8" fillId="6" borderId="8" xfId="0" applyNumberFormat="1" applyFont="1" applyFill="1" applyBorder="1">
      <alignment vertical="center"/>
    </xf>
    <xf numFmtId="0" fontId="12" fillId="6" borderId="43" xfId="0" applyFont="1" applyFill="1" applyBorder="1">
      <alignment vertical="center"/>
    </xf>
    <xf numFmtId="49" fontId="8" fillId="6" borderId="56" xfId="0" applyNumberFormat="1" applyFont="1" applyFill="1" applyBorder="1">
      <alignment vertical="center"/>
    </xf>
    <xf numFmtId="49" fontId="8" fillId="6" borderId="0" xfId="0" applyNumberFormat="1" applyFont="1" applyFill="1">
      <alignment vertical="center"/>
    </xf>
    <xf numFmtId="0" fontId="12" fillId="6" borderId="55" xfId="0" applyFont="1" applyFill="1" applyBorder="1">
      <alignment vertical="center"/>
    </xf>
    <xf numFmtId="49" fontId="8" fillId="6" borderId="50" xfId="0" applyNumberFormat="1" applyFont="1" applyFill="1" applyBorder="1">
      <alignment vertical="center"/>
    </xf>
    <xf numFmtId="49" fontId="8" fillId="6" borderId="5" xfId="0" applyNumberFormat="1" applyFont="1" applyFill="1" applyBorder="1">
      <alignment vertical="center"/>
    </xf>
    <xf numFmtId="0" fontId="12" fillId="6" borderId="17" xfId="0" applyFont="1" applyFill="1" applyBorder="1">
      <alignment vertical="center"/>
    </xf>
    <xf numFmtId="49" fontId="7" fillId="3" borderId="5" xfId="0" applyNumberFormat="1" applyFont="1" applyFill="1" applyBorder="1">
      <alignment vertical="center"/>
    </xf>
    <xf numFmtId="0" fontId="7" fillId="3" borderId="5" xfId="0" applyFont="1" applyFill="1" applyBorder="1">
      <alignment vertical="center"/>
    </xf>
    <xf numFmtId="0" fontId="12" fillId="6" borderId="4" xfId="0" applyFont="1" applyFill="1" applyBorder="1" applyAlignment="1">
      <alignment horizontal="left" vertical="center"/>
    </xf>
    <xf numFmtId="178" fontId="13" fillId="3" borderId="57" xfId="0" applyNumberFormat="1" applyFont="1" applyFill="1" applyBorder="1" applyAlignment="1">
      <alignment horizontal="center" vertical="center"/>
    </xf>
    <xf numFmtId="178" fontId="13" fillId="3" borderId="8" xfId="0" applyNumberFormat="1" applyFont="1" applyFill="1" applyBorder="1" applyAlignment="1">
      <alignment horizontal="center" vertical="center"/>
    </xf>
    <xf numFmtId="178" fontId="13" fillId="3" borderId="15" xfId="0" applyNumberFormat="1" applyFont="1" applyFill="1" applyBorder="1" applyAlignment="1">
      <alignment horizontal="center" vertical="center"/>
    </xf>
    <xf numFmtId="178" fontId="13" fillId="8" borderId="30" xfId="0" applyNumberFormat="1" applyFont="1" applyFill="1" applyBorder="1" applyAlignment="1">
      <alignment horizontal="center" vertical="center"/>
    </xf>
    <xf numFmtId="0" fontId="12" fillId="8" borderId="6" xfId="0" applyFont="1" applyFill="1" applyBorder="1" applyAlignment="1">
      <alignment horizontal="center" vertical="center"/>
    </xf>
    <xf numFmtId="176" fontId="6" fillId="3" borderId="2" xfId="0" applyNumberFormat="1" applyFont="1" applyFill="1" applyBorder="1" applyAlignment="1">
      <alignment horizontal="left" vertical="center"/>
    </xf>
    <xf numFmtId="176" fontId="6" fillId="3" borderId="0" xfId="0" applyNumberFormat="1" applyFont="1" applyFill="1" applyAlignment="1">
      <alignment horizontal="left" vertical="center"/>
    </xf>
    <xf numFmtId="0" fontId="27" fillId="3" borderId="0" xfId="0" applyFont="1" applyFill="1" applyAlignment="1">
      <alignment horizontal="center" vertical="center"/>
    </xf>
    <xf numFmtId="0" fontId="22" fillId="3" borderId="0" xfId="0" applyFont="1" applyFill="1" applyAlignment="1">
      <alignment horizontal="center" vertical="center"/>
    </xf>
    <xf numFmtId="0" fontId="16" fillId="3" borderId="0" xfId="0" applyFont="1" applyFill="1" applyAlignment="1">
      <alignment horizontal="center" vertical="center" shrinkToFit="1"/>
    </xf>
    <xf numFmtId="0" fontId="12" fillId="3" borderId="0" xfId="0" applyFont="1" applyFill="1" applyAlignment="1">
      <alignment horizontal="center" vertical="center" shrinkToFit="1"/>
    </xf>
    <xf numFmtId="0" fontId="13" fillId="3" borderId="8" xfId="0" applyFont="1" applyFill="1" applyBorder="1" applyAlignment="1">
      <alignment horizontal="left" vertical="center"/>
    </xf>
    <xf numFmtId="0" fontId="4" fillId="3" borderId="9" xfId="0" applyFont="1" applyFill="1" applyBorder="1" applyAlignment="1">
      <alignment horizontal="left" vertical="center"/>
    </xf>
    <xf numFmtId="0" fontId="4" fillId="3" borderId="52" xfId="0" applyFont="1" applyFill="1" applyBorder="1" applyAlignment="1">
      <alignment horizontal="left" vertical="top"/>
    </xf>
    <xf numFmtId="0" fontId="4" fillId="3" borderId="52" xfId="0" applyFont="1" applyFill="1" applyBorder="1">
      <alignment vertical="center"/>
    </xf>
    <xf numFmtId="49" fontId="16" fillId="3" borderId="0" xfId="0" applyNumberFormat="1" applyFont="1" applyFill="1" applyAlignment="1">
      <alignment horizontal="left" vertical="center"/>
    </xf>
    <xf numFmtId="0" fontId="6" fillId="6" borderId="10" xfId="0" applyFont="1" applyFill="1" applyBorder="1">
      <alignment vertical="center"/>
    </xf>
    <xf numFmtId="0" fontId="6" fillId="6" borderId="7" xfId="0" applyFont="1" applyFill="1" applyBorder="1">
      <alignment vertical="center"/>
    </xf>
    <xf numFmtId="0" fontId="6" fillId="6" borderId="9" xfId="0" applyFont="1" applyFill="1" applyBorder="1">
      <alignment vertical="center"/>
    </xf>
    <xf numFmtId="0" fontId="37" fillId="6" borderId="0" xfId="0" applyFont="1" applyFill="1">
      <alignment vertical="center"/>
    </xf>
    <xf numFmtId="0" fontId="37" fillId="0" borderId="0" xfId="0" applyFont="1">
      <alignment vertical="center"/>
    </xf>
    <xf numFmtId="0" fontId="6" fillId="6" borderId="11" xfId="0" applyFont="1" applyFill="1" applyBorder="1">
      <alignment vertical="center"/>
    </xf>
    <xf numFmtId="0" fontId="37" fillId="6" borderId="4" xfId="0" applyFont="1" applyFill="1" applyBorder="1">
      <alignment vertical="center"/>
    </xf>
    <xf numFmtId="0" fontId="37" fillId="6" borderId="5" xfId="0" applyFont="1" applyFill="1" applyBorder="1">
      <alignment vertical="center"/>
    </xf>
    <xf numFmtId="0" fontId="37" fillId="6" borderId="6" xfId="0" applyFont="1" applyFill="1" applyBorder="1">
      <alignment vertical="center"/>
    </xf>
    <xf numFmtId="0" fontId="6" fillId="6" borderId="3" xfId="0" applyFont="1" applyFill="1" applyBorder="1">
      <alignment vertical="center"/>
    </xf>
    <xf numFmtId="0" fontId="6" fillId="6" borderId="46" xfId="0" applyFont="1" applyFill="1" applyBorder="1" applyAlignment="1">
      <alignment horizontal="left" vertical="center"/>
    </xf>
    <xf numFmtId="0" fontId="6" fillId="6" borderId="2" xfId="0" applyFont="1" applyFill="1" applyBorder="1" applyAlignment="1">
      <alignment horizontal="left" vertical="center"/>
    </xf>
    <xf numFmtId="0" fontId="39" fillId="0" borderId="0" xfId="0" applyFont="1">
      <alignment vertical="center"/>
    </xf>
    <xf numFmtId="0" fontId="12" fillId="6" borderId="7" xfId="0" applyFont="1" applyFill="1" applyBorder="1">
      <alignment vertical="center"/>
    </xf>
    <xf numFmtId="0" fontId="12" fillId="7" borderId="3" xfId="0" applyFont="1" applyFill="1" applyBorder="1">
      <alignment vertical="center"/>
    </xf>
    <xf numFmtId="49" fontId="8" fillId="3" borderId="49" xfId="0" applyNumberFormat="1" applyFont="1" applyFill="1" applyBorder="1" applyAlignment="1" applyProtection="1">
      <alignment horizontal="center" vertical="center"/>
      <protection locked="0"/>
    </xf>
    <xf numFmtId="0" fontId="12" fillId="3" borderId="40" xfId="0" applyFont="1" applyFill="1" applyBorder="1" applyAlignment="1">
      <alignment horizontal="left" vertical="center"/>
    </xf>
    <xf numFmtId="0" fontId="12" fillId="3" borderId="40" xfId="0" applyFont="1" applyFill="1" applyBorder="1">
      <alignment vertical="center"/>
    </xf>
    <xf numFmtId="49" fontId="8" fillId="3" borderId="83" xfId="0" applyNumberFormat="1" applyFont="1" applyFill="1" applyBorder="1" applyAlignment="1" applyProtection="1">
      <alignment horizontal="center" vertical="center"/>
      <protection locked="0"/>
    </xf>
    <xf numFmtId="49" fontId="8" fillId="3" borderId="39" xfId="0" applyNumberFormat="1" applyFont="1" applyFill="1" applyBorder="1" applyAlignment="1" applyProtection="1">
      <alignment horizontal="center" vertical="center"/>
      <protection locked="0"/>
    </xf>
    <xf numFmtId="49" fontId="8" fillId="3" borderId="114" xfId="0" applyNumberFormat="1" applyFont="1" applyFill="1" applyBorder="1" applyAlignment="1" applyProtection="1">
      <alignment horizontal="center" vertical="center"/>
      <protection locked="0"/>
    </xf>
    <xf numFmtId="0" fontId="12" fillId="3" borderId="18" xfId="0" applyFont="1" applyFill="1" applyBorder="1" applyAlignment="1">
      <alignment horizontal="left" vertical="center"/>
    </xf>
    <xf numFmtId="0" fontId="12" fillId="3" borderId="19" xfId="0" applyFont="1" applyFill="1" applyBorder="1" applyAlignment="1">
      <alignment horizontal="left" vertical="center"/>
    </xf>
    <xf numFmtId="0" fontId="9" fillId="3" borderId="0" xfId="0" applyFont="1" applyFill="1">
      <alignment vertical="center"/>
    </xf>
    <xf numFmtId="0" fontId="12" fillId="3" borderId="0" xfId="0" applyFont="1" applyFill="1" applyAlignment="1">
      <alignment horizontal="left" vertical="center"/>
    </xf>
    <xf numFmtId="0" fontId="12" fillId="3" borderId="3" xfId="0" applyFont="1" applyFill="1" applyBorder="1" applyAlignment="1">
      <alignment horizontal="left" vertical="center"/>
    </xf>
    <xf numFmtId="0" fontId="8" fillId="3" borderId="0" xfId="0" applyFont="1" applyFill="1" applyAlignment="1">
      <alignment horizontal="left" vertical="center"/>
    </xf>
    <xf numFmtId="49" fontId="8" fillId="3" borderId="0" xfId="0" applyNumberFormat="1" applyFont="1" applyFill="1" applyAlignment="1" applyProtection="1">
      <alignment horizontal="center" vertical="center"/>
      <protection locked="0"/>
    </xf>
    <xf numFmtId="0" fontId="12" fillId="3" borderId="0" xfId="0" applyFont="1" applyFill="1" applyAlignment="1">
      <alignment horizontal="center" vertical="center"/>
    </xf>
    <xf numFmtId="0" fontId="36" fillId="3" borderId="0" xfId="0" applyFont="1" applyFill="1">
      <alignment vertical="center"/>
    </xf>
    <xf numFmtId="0" fontId="12" fillId="3" borderId="83" xfId="0" applyFont="1" applyFill="1" applyBorder="1" applyAlignment="1">
      <alignment horizontal="left" vertical="center"/>
    </xf>
    <xf numFmtId="0" fontId="8" fillId="3" borderId="7" xfId="0" applyFont="1" applyFill="1" applyBorder="1" applyAlignment="1">
      <alignment horizontal="centerContinuous" vertical="center"/>
    </xf>
    <xf numFmtId="0" fontId="8" fillId="3" borderId="8" xfId="0" applyFont="1" applyFill="1" applyBorder="1" applyAlignment="1">
      <alignment horizontal="centerContinuous" vertical="center"/>
    </xf>
    <xf numFmtId="0" fontId="8" fillId="3" borderId="9" xfId="0" applyFont="1" applyFill="1" applyBorder="1" applyAlignment="1">
      <alignment horizontal="centerContinuous" vertical="center"/>
    </xf>
    <xf numFmtId="0" fontId="21" fillId="3" borderId="46" xfId="0" applyFont="1" applyFill="1" applyBorder="1">
      <alignment vertical="center"/>
    </xf>
    <xf numFmtId="0" fontId="21" fillId="3" borderId="52" xfId="0" applyFont="1" applyFill="1" applyBorder="1">
      <alignment vertical="center"/>
    </xf>
    <xf numFmtId="0" fontId="21" fillId="3" borderId="30" xfId="0" applyFont="1" applyFill="1" applyBorder="1">
      <alignment vertical="center"/>
    </xf>
    <xf numFmtId="0" fontId="21" fillId="3" borderId="0" xfId="0" applyFont="1" applyFill="1">
      <alignment vertical="center"/>
    </xf>
    <xf numFmtId="0" fontId="9" fillId="3" borderId="22" xfId="0" applyFont="1" applyFill="1" applyBorder="1" applyAlignment="1">
      <alignment horizontal="left" vertical="center"/>
    </xf>
    <xf numFmtId="0" fontId="23" fillId="3" borderId="15" xfId="0" applyFont="1" applyFill="1" applyBorder="1" applyAlignment="1" applyProtection="1">
      <alignment horizontal="center" vertical="center"/>
      <protection locked="0"/>
    </xf>
    <xf numFmtId="0" fontId="23" fillId="3" borderId="77" xfId="0" applyFont="1" applyFill="1" applyBorder="1" applyAlignment="1" applyProtection="1">
      <alignment horizontal="center" vertical="center"/>
      <protection locked="0"/>
    </xf>
    <xf numFmtId="0" fontId="23" fillId="3" borderId="18" xfId="0" applyFont="1" applyFill="1" applyBorder="1" applyAlignment="1" applyProtection="1">
      <alignment horizontal="center" vertical="center"/>
      <protection locked="0"/>
    </xf>
    <xf numFmtId="0" fontId="6" fillId="3" borderId="79" xfId="0" applyFont="1" applyFill="1" applyBorder="1" applyAlignment="1" applyProtection="1">
      <alignment horizontal="right" vertical="center"/>
      <protection locked="0"/>
    </xf>
    <xf numFmtId="0" fontId="9" fillId="3" borderId="70" xfId="0" applyFont="1" applyFill="1" applyBorder="1" applyAlignment="1">
      <alignment horizontal="left" vertical="center"/>
    </xf>
    <xf numFmtId="0" fontId="40" fillId="3" borderId="60" xfId="0" applyFont="1" applyFill="1" applyBorder="1" applyAlignment="1" applyProtection="1">
      <alignment horizontal="center" vertical="center"/>
      <protection locked="0"/>
    </xf>
    <xf numFmtId="0" fontId="13" fillId="3" borderId="63" xfId="0" applyFont="1" applyFill="1" applyBorder="1" applyAlignment="1" applyProtection="1">
      <alignment horizontal="right" vertical="center"/>
      <protection locked="0"/>
    </xf>
    <xf numFmtId="0" fontId="6" fillId="5" borderId="50"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40" fillId="3" borderId="8" xfId="0" applyFont="1" applyFill="1" applyBorder="1" applyAlignment="1" applyProtection="1">
      <alignment horizontal="center" vertical="center"/>
      <protection locked="0"/>
    </xf>
    <xf numFmtId="0" fontId="13" fillId="3" borderId="76" xfId="0" applyFont="1" applyFill="1" applyBorder="1" applyAlignment="1" applyProtection="1">
      <alignment horizontal="right" vertical="center"/>
      <protection locked="0"/>
    </xf>
    <xf numFmtId="49" fontId="9" fillId="3" borderId="30" xfId="0" applyNumberFormat="1" applyFont="1" applyFill="1" applyBorder="1" applyAlignment="1">
      <alignment horizontal="right" vertical="center"/>
    </xf>
    <xf numFmtId="0" fontId="13" fillId="3" borderId="43" xfId="0" applyFont="1" applyFill="1" applyBorder="1" applyAlignment="1">
      <alignment horizontal="right" vertical="center"/>
    </xf>
    <xf numFmtId="0" fontId="12" fillId="3" borderId="55" xfId="0" applyFont="1" applyFill="1" applyBorder="1">
      <alignment vertical="center"/>
    </xf>
    <xf numFmtId="0" fontId="12" fillId="3" borderId="17" xfId="0" applyFont="1" applyFill="1" applyBorder="1">
      <alignment vertical="center"/>
    </xf>
    <xf numFmtId="0" fontId="6" fillId="6" borderId="7" xfId="0" applyFont="1" applyFill="1" applyBorder="1" applyAlignment="1">
      <alignment horizontal="left" vertical="center"/>
    </xf>
    <xf numFmtId="0" fontId="6" fillId="6" borderId="8" xfId="0" applyFont="1" applyFill="1" applyBorder="1" applyAlignment="1">
      <alignment horizontal="left" vertical="center"/>
    </xf>
    <xf numFmtId="0" fontId="6" fillId="6" borderId="8" xfId="0" applyFont="1" applyFill="1" applyBorder="1" applyAlignment="1">
      <alignment horizontal="center" vertical="center"/>
    </xf>
    <xf numFmtId="0" fontId="6" fillId="6" borderId="0" xfId="0" applyFont="1" applyFill="1" applyAlignment="1">
      <alignment horizontal="left" vertical="center"/>
    </xf>
    <xf numFmtId="0" fontId="6" fillId="6" borderId="0" xfId="0" applyFont="1" applyFill="1" applyAlignment="1">
      <alignment horizontal="center" vertical="center"/>
    </xf>
    <xf numFmtId="0" fontId="12" fillId="3" borderId="0" xfId="0" applyFont="1" applyFill="1" applyAlignment="1">
      <alignment horizontal="left" vertical="top"/>
    </xf>
    <xf numFmtId="0" fontId="6" fillId="5" borderId="42"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0" fontId="6" fillId="6" borderId="42" xfId="0" applyFont="1" applyFill="1" applyBorder="1" applyAlignment="1">
      <alignment horizontal="left" vertical="center"/>
    </xf>
    <xf numFmtId="0" fontId="6" fillId="6" borderId="22" xfId="0" applyFont="1" applyFill="1" applyBorder="1" applyAlignment="1">
      <alignment horizontal="left" vertical="center"/>
    </xf>
    <xf numFmtId="0" fontId="6" fillId="6" borderId="9" xfId="0" applyFont="1" applyFill="1" applyBorder="1" applyAlignment="1">
      <alignment horizontal="center" vertical="center"/>
    </xf>
    <xf numFmtId="0" fontId="6" fillId="6" borderId="9" xfId="0" applyFont="1" applyFill="1" applyBorder="1" applyAlignment="1">
      <alignment horizontal="left" vertical="center"/>
    </xf>
    <xf numFmtId="38" fontId="5" fillId="0" borderId="0" xfId="0" applyNumberFormat="1" applyFont="1">
      <alignment vertical="center"/>
    </xf>
    <xf numFmtId="185" fontId="13" fillId="3" borderId="9" xfId="0" applyNumberFormat="1" applyFont="1" applyFill="1" applyBorder="1" applyAlignment="1">
      <alignment horizontal="right" vertical="center"/>
    </xf>
    <xf numFmtId="185" fontId="13" fillId="3" borderId="30" xfId="0" applyNumberFormat="1" applyFont="1" applyFill="1" applyBorder="1" applyAlignment="1">
      <alignment horizontal="right" vertical="center"/>
    </xf>
    <xf numFmtId="185" fontId="13" fillId="3" borderId="29" xfId="0" applyNumberFormat="1" applyFont="1" applyFill="1" applyBorder="1" applyAlignment="1">
      <alignment horizontal="right" vertical="center"/>
    </xf>
    <xf numFmtId="185" fontId="13" fillId="3" borderId="3" xfId="0" applyNumberFormat="1" applyFont="1" applyFill="1" applyBorder="1" applyAlignment="1">
      <alignment horizontal="right" vertical="center"/>
    </xf>
    <xf numFmtId="185" fontId="13" fillId="3" borderId="34" xfId="0" applyNumberFormat="1" applyFont="1" applyFill="1" applyBorder="1" applyAlignment="1">
      <alignment horizontal="right" vertical="center"/>
    </xf>
    <xf numFmtId="185" fontId="6" fillId="3" borderId="9" xfId="0" applyNumberFormat="1" applyFont="1" applyFill="1" applyBorder="1" applyAlignment="1">
      <alignment horizontal="center" vertical="center"/>
    </xf>
    <xf numFmtId="185" fontId="13" fillId="3" borderId="41" xfId="1" applyNumberFormat="1" applyFont="1" applyFill="1" applyBorder="1" applyAlignment="1" applyProtection="1">
      <alignment horizontal="right" vertical="center"/>
    </xf>
    <xf numFmtId="185" fontId="13" fillId="3" borderId="3" xfId="1" applyNumberFormat="1" applyFont="1" applyFill="1" applyBorder="1" applyAlignment="1" applyProtection="1">
      <alignment horizontal="right" vertical="center"/>
    </xf>
    <xf numFmtId="185" fontId="13" fillId="3" borderId="6" xfId="1" applyNumberFormat="1" applyFont="1" applyFill="1" applyBorder="1" applyAlignment="1" applyProtection="1">
      <alignment horizontal="right" vertical="center"/>
    </xf>
    <xf numFmtId="185" fontId="13" fillId="3" borderId="9" xfId="1" applyNumberFormat="1" applyFont="1" applyFill="1" applyBorder="1" applyAlignment="1" applyProtection="1">
      <alignment horizontal="right" vertical="center"/>
    </xf>
    <xf numFmtId="0" fontId="6" fillId="3" borderId="10"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37" fillId="3" borderId="12" xfId="0" applyFont="1" applyFill="1" applyBorder="1" applyAlignment="1">
      <alignment vertical="center" shrinkToFit="1"/>
    </xf>
    <xf numFmtId="0" fontId="6" fillId="3" borderId="11" xfId="0" applyFont="1" applyFill="1" applyBorder="1" applyAlignment="1">
      <alignment horizontal="center" vertical="center"/>
    </xf>
    <xf numFmtId="177" fontId="22" fillId="3" borderId="5" xfId="0" applyNumberFormat="1" applyFont="1" applyFill="1" applyBorder="1" applyAlignment="1">
      <alignment horizontal="center" vertical="center"/>
    </xf>
    <xf numFmtId="177" fontId="22" fillId="3" borderId="6" xfId="0" applyNumberFormat="1" applyFont="1" applyFill="1" applyBorder="1" applyAlignment="1">
      <alignment horizontal="center" vertical="center"/>
    </xf>
    <xf numFmtId="178" fontId="5" fillId="0" borderId="0" xfId="0" applyNumberFormat="1" applyFont="1">
      <alignment vertical="center"/>
    </xf>
    <xf numFmtId="0" fontId="12" fillId="3" borderId="51" xfId="0" applyFont="1" applyFill="1" applyBorder="1">
      <alignment vertical="center"/>
    </xf>
    <xf numFmtId="0" fontId="12" fillId="3" borderId="30" xfId="0" applyFont="1" applyFill="1" applyBorder="1">
      <alignment vertical="center"/>
    </xf>
    <xf numFmtId="0" fontId="42" fillId="0" borderId="0" xfId="0" applyFont="1">
      <alignment vertical="center"/>
    </xf>
    <xf numFmtId="0" fontId="43" fillId="0" borderId="0" xfId="0" applyFont="1" applyAlignment="1">
      <alignment horizontal="center" vertical="center"/>
    </xf>
    <xf numFmtId="0" fontId="44" fillId="0" borderId="0" xfId="0" applyFont="1">
      <alignment vertical="center"/>
    </xf>
    <xf numFmtId="0" fontId="45" fillId="0" borderId="0" xfId="0" applyFont="1">
      <alignment vertical="center"/>
    </xf>
    <xf numFmtId="0" fontId="46" fillId="0" borderId="0" xfId="0" applyFont="1">
      <alignment vertical="center"/>
    </xf>
    <xf numFmtId="0" fontId="41" fillId="0" borderId="0" xfId="0" applyFont="1">
      <alignment vertical="center"/>
    </xf>
    <xf numFmtId="0" fontId="47" fillId="0" borderId="0" xfId="0" applyFont="1" applyAlignment="1">
      <alignment horizontal="center"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16" fillId="3" borderId="58" xfId="0" applyFont="1" applyFill="1" applyBorder="1" applyAlignment="1">
      <alignment horizontal="center" vertical="center"/>
    </xf>
    <xf numFmtId="0" fontId="16" fillId="3" borderId="18" xfId="0" applyFont="1" applyFill="1" applyBorder="1" applyAlignment="1">
      <alignment horizontal="center" vertical="center"/>
    </xf>
    <xf numFmtId="0" fontId="16" fillId="5" borderId="18" xfId="0" applyFont="1" applyFill="1" applyBorder="1" applyAlignment="1">
      <alignment horizontal="center" vertical="center"/>
    </xf>
    <xf numFmtId="0" fontId="17" fillId="3" borderId="7" xfId="0" applyFont="1" applyFill="1" applyBorder="1" applyAlignment="1">
      <alignment horizontal="left" vertical="center"/>
    </xf>
    <xf numFmtId="0" fontId="16" fillId="3" borderId="8" xfId="0" applyFont="1" applyFill="1" applyBorder="1" applyAlignment="1">
      <alignment horizontal="left" vertical="center"/>
    </xf>
    <xf numFmtId="0" fontId="16" fillId="3" borderId="9" xfId="0" applyFont="1"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0" fillId="5" borderId="9" xfId="0" applyFill="1" applyBorder="1" applyAlignment="1">
      <alignment horizontal="left" vertical="center"/>
    </xf>
    <xf numFmtId="0" fontId="16" fillId="3" borderId="2" xfId="0" applyFont="1" applyFill="1" applyBorder="1" applyAlignment="1">
      <alignment horizontal="left" vertical="center"/>
    </xf>
    <xf numFmtId="0" fontId="16" fillId="3" borderId="3" xfId="0" applyFont="1" applyFill="1" applyBorder="1" applyAlignment="1">
      <alignment horizontal="left" vertical="center"/>
    </xf>
    <xf numFmtId="0" fontId="0" fillId="5" borderId="2" xfId="0" applyFill="1" applyBorder="1" applyAlignment="1">
      <alignment horizontal="left" vertical="center"/>
    </xf>
    <xf numFmtId="0" fontId="0" fillId="5" borderId="0" xfId="0" applyFill="1" applyAlignment="1">
      <alignment horizontal="left" vertical="center"/>
    </xf>
    <xf numFmtId="0" fontId="0" fillId="5" borderId="3" xfId="0" applyFill="1" applyBorder="1" applyAlignment="1">
      <alignment horizontal="left" vertical="center"/>
    </xf>
    <xf numFmtId="0" fontId="16" fillId="3" borderId="4" xfId="0" applyFont="1" applyFill="1" applyBorder="1" applyAlignment="1">
      <alignment horizontal="left" vertical="center"/>
    </xf>
    <xf numFmtId="0" fontId="16" fillId="3" borderId="6" xfId="0" applyFont="1"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0" fillId="5" borderId="6" xfId="0" applyFill="1" applyBorder="1" applyAlignment="1">
      <alignment horizontal="left" vertical="center"/>
    </xf>
    <xf numFmtId="0" fontId="16" fillId="5" borderId="58" xfId="0" applyFont="1" applyFill="1" applyBorder="1" applyAlignment="1">
      <alignment horizontal="center" vertical="center"/>
    </xf>
    <xf numFmtId="180" fontId="22" fillId="3" borderId="0" xfId="0" applyNumberFormat="1" applyFont="1" applyFill="1" applyAlignment="1">
      <alignment horizontal="center" vertical="center"/>
    </xf>
    <xf numFmtId="181" fontId="22" fillId="3" borderId="0" xfId="0" applyNumberFormat="1" applyFont="1" applyFill="1" applyAlignment="1">
      <alignment horizontal="center" vertical="center"/>
    </xf>
    <xf numFmtId="0" fontId="6" fillId="3" borderId="0" xfId="0" applyFont="1" applyFill="1" applyAlignment="1">
      <alignment horizontal="left" vertical="top"/>
    </xf>
    <xf numFmtId="0" fontId="0" fillId="3" borderId="0" xfId="0" applyFill="1" applyAlignment="1" applyProtection="1">
      <alignment horizontal="left" vertical="center"/>
      <protection locked="0"/>
    </xf>
    <xf numFmtId="0" fontId="37" fillId="5" borderId="7" xfId="0" applyFont="1" applyFill="1" applyBorder="1">
      <alignment vertical="center"/>
    </xf>
    <xf numFmtId="0" fontId="6" fillId="5" borderId="8" xfId="0" applyFont="1" applyFill="1" applyBorder="1" applyAlignment="1">
      <alignment horizontal="left" vertical="top"/>
    </xf>
    <xf numFmtId="0" fontId="13" fillId="5" borderId="8" xfId="0" applyFont="1" applyFill="1" applyBorder="1">
      <alignment vertical="center"/>
    </xf>
    <xf numFmtId="185" fontId="13" fillId="5" borderId="8" xfId="1" applyNumberFormat="1" applyFont="1" applyFill="1" applyBorder="1" applyAlignment="1" applyProtection="1">
      <alignment horizontal="right" vertical="center"/>
    </xf>
    <xf numFmtId="0" fontId="37" fillId="5" borderId="2" xfId="0" applyFont="1" applyFill="1" applyBorder="1">
      <alignment vertical="center"/>
    </xf>
    <xf numFmtId="0" fontId="6" fillId="5" borderId="0" xfId="0" applyFont="1" applyFill="1" applyAlignment="1">
      <alignment horizontal="left" vertical="top"/>
    </xf>
    <xf numFmtId="0" fontId="13" fillId="5" borderId="0" xfId="0" applyFont="1" applyFill="1">
      <alignment vertical="center"/>
    </xf>
    <xf numFmtId="185" fontId="13" fillId="5" borderId="0" xfId="1" applyNumberFormat="1" applyFont="1" applyFill="1" applyBorder="1" applyAlignment="1" applyProtection="1">
      <alignment horizontal="right" vertical="center"/>
    </xf>
    <xf numFmtId="0" fontId="6" fillId="5" borderId="2" xfId="0" applyFont="1" applyFill="1" applyBorder="1" applyAlignment="1">
      <alignment horizontal="center" vertical="center"/>
    </xf>
    <xf numFmtId="0" fontId="6" fillId="5" borderId="0" xfId="0" applyFont="1" applyFill="1">
      <alignment vertical="center"/>
    </xf>
    <xf numFmtId="0" fontId="12" fillId="5" borderId="0" xfId="0" applyFont="1" applyFill="1">
      <alignment vertical="center"/>
    </xf>
    <xf numFmtId="177" fontId="22" fillId="5" borderId="0" xfId="0" applyNumberFormat="1" applyFont="1" applyFill="1" applyAlignment="1">
      <alignment horizontal="center" vertical="center"/>
    </xf>
    <xf numFmtId="180" fontId="22" fillId="5" borderId="0" xfId="0" applyNumberFormat="1" applyFont="1" applyFill="1" applyAlignment="1">
      <alignment horizontal="center" vertical="center"/>
    </xf>
    <xf numFmtId="181" fontId="22" fillId="5" borderId="0" xfId="0" applyNumberFormat="1" applyFont="1" applyFill="1" applyAlignment="1">
      <alignment horizontal="center" vertical="center"/>
    </xf>
    <xf numFmtId="0" fontId="6" fillId="5" borderId="2" xfId="0" applyFont="1" applyFill="1" applyBorder="1">
      <alignment vertical="center"/>
    </xf>
    <xf numFmtId="0" fontId="16" fillId="5" borderId="0" xfId="0" applyFont="1" applyFill="1">
      <alignment vertical="center"/>
    </xf>
    <xf numFmtId="0" fontId="16" fillId="5" borderId="3" xfId="0" applyFont="1" applyFill="1" applyBorder="1">
      <alignment vertical="center"/>
    </xf>
    <xf numFmtId="0" fontId="37" fillId="5" borderId="0" xfId="0" applyFont="1" applyFill="1">
      <alignment vertical="center"/>
    </xf>
    <xf numFmtId="0" fontId="0" fillId="5" borderId="0" xfId="0" applyFill="1">
      <alignment vertical="center"/>
    </xf>
    <xf numFmtId="0" fontId="0" fillId="5" borderId="3" xfId="0" applyFill="1" applyBorder="1">
      <alignment vertical="center"/>
    </xf>
    <xf numFmtId="0" fontId="0" fillId="5" borderId="2" xfId="0" applyFill="1" applyBorder="1">
      <alignment vertical="center"/>
    </xf>
    <xf numFmtId="0" fontId="37" fillId="5" borderId="4" xfId="0" applyFont="1" applyFill="1" applyBorder="1">
      <alignment vertical="center"/>
    </xf>
    <xf numFmtId="0" fontId="6" fillId="5" borderId="5" xfId="0" applyFont="1" applyFill="1" applyBorder="1">
      <alignment vertical="center"/>
    </xf>
    <xf numFmtId="0" fontId="37" fillId="5" borderId="5" xfId="0" applyFont="1" applyFill="1" applyBorder="1">
      <alignment vertical="center"/>
    </xf>
    <xf numFmtId="0" fontId="0" fillId="5" borderId="5" xfId="0" applyFill="1" applyBorder="1">
      <alignment vertical="center"/>
    </xf>
    <xf numFmtId="0" fontId="0" fillId="5" borderId="6" xfId="0" applyFill="1" applyBorder="1">
      <alignment vertical="center"/>
    </xf>
    <xf numFmtId="0" fontId="6" fillId="5" borderId="8" xfId="0" applyFont="1" applyFill="1" applyBorder="1" applyAlignment="1" applyProtection="1">
      <alignment horizontal="left" vertical="top"/>
      <protection locked="0"/>
    </xf>
    <xf numFmtId="0" fontId="6" fillId="5" borderId="0" xfId="0" applyFont="1" applyFill="1" applyAlignment="1" applyProtection="1">
      <alignment horizontal="left" vertical="top"/>
      <protection locked="0"/>
    </xf>
    <xf numFmtId="0" fontId="37" fillId="5" borderId="7" xfId="0" applyFont="1" applyFill="1" applyBorder="1" applyAlignment="1" applyProtection="1">
      <alignment horizontal="left" vertical="center"/>
      <protection locked="0"/>
    </xf>
    <xf numFmtId="0" fontId="13" fillId="5" borderId="8" xfId="0" applyFont="1" applyFill="1" applyBorder="1" applyAlignment="1" applyProtection="1">
      <alignment horizontal="left" vertical="center"/>
      <protection locked="0"/>
    </xf>
    <xf numFmtId="185" fontId="13" fillId="5" borderId="8" xfId="1" applyNumberFormat="1" applyFont="1" applyFill="1" applyBorder="1" applyAlignment="1" applyProtection="1">
      <alignment horizontal="left" vertical="center"/>
      <protection locked="0"/>
    </xf>
    <xf numFmtId="0" fontId="37" fillId="5" borderId="2" xfId="0" applyFont="1" applyFill="1" applyBorder="1" applyAlignment="1" applyProtection="1">
      <alignment horizontal="left" vertical="center"/>
      <protection locked="0"/>
    </xf>
    <xf numFmtId="0" fontId="13" fillId="5" borderId="0" xfId="0" applyFont="1" applyFill="1" applyAlignment="1" applyProtection="1">
      <alignment horizontal="left" vertical="center"/>
      <protection locked="0"/>
    </xf>
    <xf numFmtId="185" fontId="13" fillId="5" borderId="0" xfId="1" applyNumberFormat="1" applyFont="1" applyFill="1" applyBorder="1" applyAlignment="1" applyProtection="1">
      <alignment horizontal="left" vertical="center"/>
      <protection locked="0"/>
    </xf>
    <xf numFmtId="0" fontId="6" fillId="5" borderId="2" xfId="0" applyFont="1" applyFill="1" applyBorder="1" applyAlignment="1" applyProtection="1">
      <alignment horizontal="left" vertical="center"/>
      <protection locked="0"/>
    </xf>
    <xf numFmtId="0" fontId="6" fillId="5" borderId="0" xfId="0" applyFont="1" applyFill="1" applyAlignment="1" applyProtection="1">
      <alignment horizontal="left" vertical="center"/>
      <protection locked="0"/>
    </xf>
    <xf numFmtId="0" fontId="12" fillId="5" borderId="0" xfId="0" applyFont="1" applyFill="1" applyAlignment="1" applyProtection="1">
      <alignment horizontal="left" vertical="center"/>
      <protection locked="0"/>
    </xf>
    <xf numFmtId="177" fontId="22" fillId="5" borderId="0" xfId="0" applyNumberFormat="1" applyFont="1" applyFill="1" applyAlignment="1" applyProtection="1">
      <alignment horizontal="left" vertical="center"/>
      <protection locked="0"/>
    </xf>
    <xf numFmtId="180" fontId="22" fillId="5" borderId="0" xfId="0" applyNumberFormat="1" applyFont="1" applyFill="1" applyAlignment="1" applyProtection="1">
      <alignment horizontal="left" vertical="center"/>
      <protection locked="0"/>
    </xf>
    <xf numFmtId="181" fontId="22" fillId="5" borderId="0" xfId="0" applyNumberFormat="1" applyFont="1" applyFill="1" applyAlignment="1" applyProtection="1">
      <alignment horizontal="left" vertical="center"/>
      <protection locked="0"/>
    </xf>
    <xf numFmtId="0" fontId="16" fillId="5" borderId="0" xfId="0" applyFont="1" applyFill="1" applyAlignment="1" applyProtection="1">
      <alignment horizontal="left" vertical="center"/>
      <protection locked="0"/>
    </xf>
    <xf numFmtId="0" fontId="16" fillId="5" borderId="3" xfId="0" applyFont="1" applyFill="1" applyBorder="1" applyAlignment="1" applyProtection="1">
      <alignment horizontal="left" vertical="center"/>
      <protection locked="0"/>
    </xf>
    <xf numFmtId="0" fontId="37" fillId="5" borderId="0" xfId="0" applyFont="1" applyFill="1" applyAlignment="1" applyProtection="1">
      <alignment horizontal="left" vertical="center"/>
      <protection locked="0"/>
    </xf>
    <xf numFmtId="0" fontId="37" fillId="5" borderId="4" xfId="0" applyFont="1" applyFill="1" applyBorder="1" applyAlignment="1" applyProtection="1">
      <alignment horizontal="left" vertical="center"/>
      <protection locked="0"/>
    </xf>
    <xf numFmtId="0" fontId="6" fillId="5" borderId="5" xfId="0" applyFont="1" applyFill="1" applyBorder="1" applyAlignment="1" applyProtection="1">
      <alignment horizontal="left" vertical="center"/>
      <protection locked="0"/>
    </xf>
    <xf numFmtId="0" fontId="37" fillId="5" borderId="5" xfId="0" applyFont="1" applyFill="1" applyBorder="1" applyAlignment="1" applyProtection="1">
      <alignment horizontal="left" vertical="center"/>
      <protection locked="0"/>
    </xf>
    <xf numFmtId="0" fontId="52" fillId="3" borderId="60" xfId="0" applyFont="1" applyFill="1" applyBorder="1" applyAlignment="1">
      <alignment horizontal="center" vertical="center"/>
    </xf>
    <xf numFmtId="0" fontId="52" fillId="3" borderId="0" xfId="0" applyFont="1" applyFill="1" applyAlignment="1">
      <alignment horizontal="center" vertical="center"/>
    </xf>
    <xf numFmtId="0" fontId="52" fillId="3" borderId="0" xfId="0" applyFont="1" applyFill="1" applyAlignment="1" applyProtection="1">
      <alignment horizontal="left" vertical="center"/>
      <protection locked="0"/>
    </xf>
    <xf numFmtId="0" fontId="53" fillId="3" borderId="0" xfId="0" applyFont="1" applyFill="1" applyAlignment="1" applyProtection="1">
      <alignment horizontal="left" vertical="top"/>
      <protection locked="0"/>
    </xf>
    <xf numFmtId="0" fontId="55" fillId="3" borderId="62" xfId="0" applyFont="1" applyFill="1" applyBorder="1">
      <alignment vertical="center"/>
    </xf>
    <xf numFmtId="0" fontId="55" fillId="3" borderId="2" xfId="0" applyFont="1" applyFill="1" applyBorder="1">
      <alignment vertical="center"/>
    </xf>
    <xf numFmtId="0" fontId="53" fillId="3" borderId="40" xfId="0" applyFont="1" applyFill="1" applyBorder="1" applyAlignment="1" applyProtection="1">
      <alignment horizontal="left" vertical="top"/>
      <protection locked="0"/>
    </xf>
    <xf numFmtId="0" fontId="53" fillId="3" borderId="60" xfId="0" applyFont="1" applyFill="1" applyBorder="1" applyAlignment="1" applyProtection="1">
      <alignment horizontal="left" vertical="top"/>
      <protection locked="0"/>
    </xf>
    <xf numFmtId="0" fontId="53" fillId="3" borderId="61" xfId="0" applyFont="1" applyFill="1" applyBorder="1" applyAlignment="1" applyProtection="1">
      <alignment horizontal="left" vertical="top"/>
      <protection locked="0"/>
    </xf>
    <xf numFmtId="0" fontId="53" fillId="3" borderId="3" xfId="0" applyFont="1" applyFill="1" applyBorder="1" applyAlignment="1" applyProtection="1">
      <alignment horizontal="left" vertical="top"/>
      <protection locked="0"/>
    </xf>
    <xf numFmtId="0" fontId="53" fillId="3" borderId="41" xfId="0" applyFont="1" applyFill="1" applyBorder="1" applyAlignment="1" applyProtection="1">
      <alignment horizontal="left" vertical="top"/>
      <protection locked="0"/>
    </xf>
    <xf numFmtId="0" fontId="53" fillId="3" borderId="49" xfId="0" applyFont="1" applyFill="1" applyBorder="1" applyAlignment="1" applyProtection="1">
      <alignment horizontal="left" vertical="center"/>
      <protection locked="0"/>
    </xf>
    <xf numFmtId="0" fontId="53" fillId="3" borderId="52" xfId="0" applyFont="1" applyFill="1" applyBorder="1" applyAlignment="1" applyProtection="1">
      <alignment horizontal="center" vertical="center"/>
      <protection locked="0"/>
    </xf>
    <xf numFmtId="0" fontId="53" fillId="3" borderId="51" xfId="0" applyFont="1" applyFill="1" applyBorder="1" applyAlignment="1" applyProtection="1">
      <alignment horizontal="center" vertical="center"/>
      <protection locked="0"/>
    </xf>
    <xf numFmtId="0" fontId="53" fillId="3" borderId="56" xfId="0" applyFont="1" applyFill="1" applyBorder="1" applyAlignment="1" applyProtection="1">
      <alignment horizontal="center" vertical="center"/>
      <protection locked="0"/>
    </xf>
    <xf numFmtId="0" fontId="53" fillId="3" borderId="0" xfId="0" applyFont="1" applyFill="1" applyAlignment="1" applyProtection="1">
      <alignment horizontal="center" vertical="center"/>
      <protection locked="0"/>
    </xf>
    <xf numFmtId="0" fontId="53" fillId="3" borderId="55" xfId="0" applyFont="1" applyFill="1" applyBorder="1" applyAlignment="1" applyProtection="1">
      <alignment horizontal="center" vertical="center"/>
      <protection locked="0"/>
    </xf>
    <xf numFmtId="0" fontId="53" fillId="3" borderId="39" xfId="0" applyFont="1" applyFill="1" applyBorder="1" applyAlignment="1" applyProtection="1">
      <alignment horizontal="center" vertical="center"/>
      <protection locked="0"/>
    </xf>
    <xf numFmtId="0" fontId="53" fillId="3" borderId="40" xfId="0" applyFont="1" applyFill="1" applyBorder="1" applyAlignment="1" applyProtection="1">
      <alignment horizontal="center" vertical="center"/>
      <protection locked="0"/>
    </xf>
    <xf numFmtId="0" fontId="53" fillId="3" borderId="44" xfId="0" applyFont="1" applyFill="1" applyBorder="1" applyAlignment="1" applyProtection="1">
      <alignment horizontal="center" vertical="center"/>
      <protection locked="0"/>
    </xf>
    <xf numFmtId="0" fontId="52" fillId="3" borderId="8" xfId="0" applyFont="1" applyFill="1" applyBorder="1" applyAlignment="1">
      <alignment horizontal="center" vertical="center"/>
    </xf>
    <xf numFmtId="0" fontId="52" fillId="3" borderId="50" xfId="0" applyFont="1" applyFill="1" applyBorder="1" applyAlignment="1">
      <alignment horizontal="center" vertical="center"/>
    </xf>
    <xf numFmtId="0" fontId="52" fillId="3" borderId="5" xfId="0" applyFont="1" applyFill="1" applyBorder="1" applyAlignment="1">
      <alignment horizontal="center" vertical="center"/>
    </xf>
    <xf numFmtId="49" fontId="53" fillId="3" borderId="43" xfId="0" applyNumberFormat="1" applyFont="1" applyFill="1" applyBorder="1" applyAlignment="1" applyProtection="1">
      <alignment horizontal="center" vertical="center"/>
      <protection locked="0"/>
    </xf>
    <xf numFmtId="0" fontId="53" fillId="3" borderId="84" xfId="0" applyFont="1" applyFill="1" applyBorder="1" applyAlignment="1" applyProtection="1">
      <alignment horizontal="center" vertical="center"/>
      <protection locked="0"/>
    </xf>
    <xf numFmtId="49" fontId="52" fillId="3" borderId="4" xfId="0" quotePrefix="1" applyNumberFormat="1" applyFont="1" applyFill="1" applyBorder="1">
      <alignment vertical="center"/>
    </xf>
    <xf numFmtId="49" fontId="52" fillId="3" borderId="2" xfId="0" quotePrefix="1" applyNumberFormat="1" applyFont="1" applyFill="1" applyBorder="1">
      <alignment vertical="center"/>
    </xf>
    <xf numFmtId="49" fontId="52" fillId="3" borderId="7" xfId="0" quotePrefix="1" applyNumberFormat="1" applyFont="1" applyFill="1" applyBorder="1" applyAlignment="1">
      <alignment horizontal="left" vertical="center"/>
    </xf>
    <xf numFmtId="0" fontId="51" fillId="3" borderId="0" xfId="0" applyFont="1" applyFill="1">
      <alignment vertical="center"/>
    </xf>
    <xf numFmtId="0" fontId="27" fillId="3" borderId="0" xfId="0" applyFont="1" applyFill="1">
      <alignment vertical="center"/>
    </xf>
    <xf numFmtId="0" fontId="52" fillId="3" borderId="4" xfId="0" applyFont="1" applyFill="1" applyBorder="1" applyAlignment="1">
      <alignment horizontal="center" vertical="center"/>
    </xf>
    <xf numFmtId="0" fontId="52" fillId="3" borderId="0" xfId="0" applyFont="1" applyFill="1">
      <alignment vertical="center"/>
    </xf>
    <xf numFmtId="0" fontId="52" fillId="3" borderId="0" xfId="0" applyFont="1" applyFill="1" applyAlignment="1">
      <alignment horizontal="left" vertical="center"/>
    </xf>
    <xf numFmtId="0" fontId="12" fillId="3" borderId="8" xfId="0" applyFont="1" applyFill="1" applyBorder="1" applyAlignment="1">
      <alignment horizontal="right" vertical="center"/>
    </xf>
    <xf numFmtId="0" fontId="12" fillId="3" borderId="5" xfId="0" applyFont="1" applyFill="1" applyBorder="1" applyAlignment="1">
      <alignment horizontal="right" vertical="center"/>
    </xf>
    <xf numFmtId="49" fontId="51" fillId="0" borderId="49" xfId="0" applyNumberFormat="1" applyFont="1" applyBorder="1" applyAlignment="1" applyProtection="1">
      <alignment horizontal="center" vertical="center"/>
      <protection locked="0"/>
    </xf>
    <xf numFmtId="49" fontId="51" fillId="0" borderId="50" xfId="0" applyNumberFormat="1" applyFont="1" applyBorder="1" applyAlignment="1" applyProtection="1">
      <alignment horizontal="center" vertical="center"/>
      <protection locked="0"/>
    </xf>
    <xf numFmtId="49" fontId="51" fillId="0" borderId="51" xfId="0" applyNumberFormat="1" applyFont="1" applyBorder="1" applyAlignment="1" applyProtection="1">
      <alignment horizontal="center" vertical="center"/>
      <protection locked="0"/>
    </xf>
    <xf numFmtId="49" fontId="51" fillId="0" borderId="17" xfId="0" applyNumberFormat="1" applyFont="1" applyBorder="1" applyAlignment="1" applyProtection="1">
      <alignment horizontal="center" vertical="center"/>
      <protection locked="0"/>
    </xf>
    <xf numFmtId="49" fontId="51" fillId="0" borderId="15" xfId="0" applyNumberFormat="1" applyFont="1" applyBorder="1" applyAlignment="1" applyProtection="1">
      <alignment horizontal="center" vertical="center"/>
      <protection locked="0"/>
    </xf>
    <xf numFmtId="49" fontId="51" fillId="0" borderId="18" xfId="0" applyNumberFormat="1" applyFont="1" applyBorder="1" applyAlignment="1" applyProtection="1">
      <alignment horizontal="center" vertical="center"/>
      <protection locked="0"/>
    </xf>
    <xf numFmtId="0" fontId="18" fillId="3" borderId="35"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36" xfId="0" applyFont="1" applyFill="1" applyBorder="1" applyAlignment="1">
      <alignment horizontal="left" vertical="center" wrapText="1"/>
    </xf>
    <xf numFmtId="0" fontId="16" fillId="2" borderId="59" xfId="0" applyFont="1" applyFill="1" applyBorder="1" applyAlignment="1">
      <alignment horizontal="left" vertical="center"/>
    </xf>
    <xf numFmtId="0" fontId="16" fillId="2" borderId="60" xfId="0" applyFont="1" applyFill="1" applyBorder="1" applyAlignment="1">
      <alignment horizontal="left" vertical="center"/>
    </xf>
    <xf numFmtId="0" fontId="16" fillId="2" borderId="61" xfId="0" applyFont="1" applyFill="1" applyBorder="1" applyAlignment="1">
      <alignment horizontal="left" vertical="center"/>
    </xf>
    <xf numFmtId="0" fontId="16" fillId="2" borderId="64" xfId="0" applyFont="1" applyFill="1" applyBorder="1" applyAlignment="1">
      <alignment horizontal="left" vertical="center"/>
    </xf>
    <xf numFmtId="0" fontId="16" fillId="2" borderId="14" xfId="0" applyFont="1" applyFill="1" applyBorder="1" applyAlignment="1">
      <alignment horizontal="left" vertical="center"/>
    </xf>
    <xf numFmtId="0" fontId="16" fillId="2" borderId="38" xfId="0" applyFont="1" applyFill="1" applyBorder="1" applyAlignment="1">
      <alignment horizontal="left" vertical="center"/>
    </xf>
    <xf numFmtId="0" fontId="53" fillId="3" borderId="62" xfId="0" applyFont="1" applyFill="1" applyBorder="1" applyAlignment="1" applyProtection="1">
      <alignment horizontal="left" vertical="center"/>
      <protection locked="0"/>
    </xf>
    <xf numFmtId="0" fontId="53" fillId="3" borderId="60" xfId="0" applyFont="1" applyFill="1" applyBorder="1" applyAlignment="1" applyProtection="1">
      <alignment horizontal="left" vertical="center"/>
      <protection locked="0"/>
    </xf>
    <xf numFmtId="0" fontId="53" fillId="3" borderId="63" xfId="0" applyFont="1" applyFill="1" applyBorder="1" applyAlignment="1" applyProtection="1">
      <alignment horizontal="left" vertical="center"/>
      <protection locked="0"/>
    </xf>
    <xf numFmtId="0" fontId="53" fillId="3" borderId="37" xfId="0" applyFont="1" applyFill="1" applyBorder="1" applyAlignment="1" applyProtection="1">
      <alignment horizontal="left" vertical="center"/>
      <protection locked="0"/>
    </xf>
    <xf numFmtId="0" fontId="53" fillId="3" borderId="14" xfId="0" applyFont="1" applyFill="1" applyBorder="1" applyAlignment="1" applyProtection="1">
      <alignment horizontal="left" vertical="center"/>
      <protection locked="0"/>
    </xf>
    <xf numFmtId="0" fontId="53" fillId="3" borderId="65" xfId="0" applyFont="1" applyFill="1" applyBorder="1" applyAlignment="1" applyProtection="1">
      <alignment horizontal="left" vertical="center"/>
      <protection locked="0"/>
    </xf>
    <xf numFmtId="0" fontId="16" fillId="2" borderId="66" xfId="0" applyFont="1" applyFill="1" applyBorder="1" applyAlignment="1">
      <alignment horizontal="center" vertical="center" textRotation="255"/>
    </xf>
    <xf numFmtId="0" fontId="16" fillId="2" borderId="1" xfId="0" applyFont="1" applyFill="1" applyBorder="1" applyAlignment="1">
      <alignment horizontal="center" vertical="center" textRotation="255"/>
    </xf>
    <xf numFmtId="0" fontId="16" fillId="2" borderId="13" xfId="0" applyFont="1" applyFill="1" applyBorder="1" applyAlignment="1">
      <alignment horizontal="center" vertical="center" textRotation="255"/>
    </xf>
    <xf numFmtId="0" fontId="16" fillId="6" borderId="62" xfId="0" applyFont="1" applyFill="1" applyBorder="1" applyAlignment="1">
      <alignment horizontal="left" wrapText="1" shrinkToFit="1"/>
    </xf>
    <xf numFmtId="0" fontId="16" fillId="6" borderId="60" xfId="0" applyFont="1" applyFill="1" applyBorder="1" applyAlignment="1">
      <alignment horizontal="left" wrapText="1" shrinkToFit="1"/>
    </xf>
    <xf numFmtId="0" fontId="16" fillId="6" borderId="61" xfId="0" applyFont="1" applyFill="1" applyBorder="1" applyAlignment="1">
      <alignment horizontal="left" wrapText="1" shrinkToFit="1"/>
    </xf>
    <xf numFmtId="0" fontId="16" fillId="6" borderId="2" xfId="0" applyFont="1" applyFill="1" applyBorder="1" applyAlignment="1">
      <alignment horizontal="left" wrapText="1" shrinkToFit="1"/>
    </xf>
    <xf numFmtId="0" fontId="16" fillId="6" borderId="0" xfId="0" applyFont="1" applyFill="1" applyAlignment="1">
      <alignment horizontal="left" wrapText="1" shrinkToFit="1"/>
    </xf>
    <xf numFmtId="0" fontId="16" fillId="6" borderId="3" xfId="0" applyFont="1" applyFill="1" applyBorder="1" applyAlignment="1">
      <alignment horizontal="left" wrapText="1" shrinkToFit="1"/>
    </xf>
    <xf numFmtId="0" fontId="7" fillId="0" borderId="67" xfId="0" applyFont="1" applyBorder="1" applyAlignment="1">
      <alignment horizontal="center" vertical="center"/>
    </xf>
    <xf numFmtId="0" fontId="7" fillId="0" borderId="58" xfId="0" applyFont="1" applyBorder="1" applyAlignment="1">
      <alignment horizontal="center" vertical="center"/>
    </xf>
    <xf numFmtId="0" fontId="7" fillId="0" borderId="18" xfId="0" applyFont="1" applyBorder="1" applyAlignment="1">
      <alignment horizontal="center" vertical="center"/>
    </xf>
    <xf numFmtId="0" fontId="4" fillId="2" borderId="66"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49" fontId="7" fillId="6" borderId="62" xfId="0" applyNumberFormat="1" applyFont="1" applyFill="1" applyBorder="1" applyAlignment="1" applyProtection="1">
      <alignment horizontal="center" vertical="center"/>
      <protection locked="0"/>
    </xf>
    <xf numFmtId="49" fontId="7" fillId="6" borderId="60" xfId="0" applyNumberFormat="1" applyFont="1" applyFill="1" applyBorder="1" applyAlignment="1" applyProtection="1">
      <alignment horizontal="center" vertical="center"/>
      <protection locked="0"/>
    </xf>
    <xf numFmtId="49" fontId="7" fillId="6" borderId="116" xfId="0" applyNumberFormat="1" applyFont="1" applyFill="1" applyBorder="1" applyAlignment="1" applyProtection="1">
      <alignment horizontal="center" vertical="center"/>
      <protection locked="0"/>
    </xf>
    <xf numFmtId="49" fontId="7" fillId="6" borderId="2" xfId="0" applyNumberFormat="1" applyFont="1" applyFill="1" applyBorder="1" applyAlignment="1" applyProtection="1">
      <alignment horizontal="center" vertical="center"/>
      <protection locked="0"/>
    </xf>
    <xf numFmtId="49" fontId="7" fillId="6" borderId="0" xfId="0" applyNumberFormat="1" applyFont="1" applyFill="1" applyAlignment="1" applyProtection="1">
      <alignment horizontal="center" vertical="center"/>
      <protection locked="0"/>
    </xf>
    <xf numFmtId="49" fontId="7" fillId="6" borderId="55" xfId="0" applyNumberFormat="1" applyFont="1" applyFill="1" applyBorder="1" applyAlignment="1" applyProtection="1">
      <alignment horizontal="center" vertical="center"/>
      <protection locked="0"/>
    </xf>
    <xf numFmtId="49" fontId="51" fillId="0" borderId="53" xfId="0" applyNumberFormat="1" applyFont="1" applyBorder="1" applyAlignment="1" applyProtection="1">
      <alignment horizontal="center" vertical="center"/>
      <protection locked="0"/>
    </xf>
    <xf numFmtId="49" fontId="51" fillId="0" borderId="54" xfId="0" applyNumberFormat="1" applyFont="1" applyBorder="1" applyAlignment="1" applyProtection="1">
      <alignment horizontal="center" vertical="center"/>
      <protection locked="0"/>
    </xf>
    <xf numFmtId="49" fontId="51" fillId="3" borderId="49" xfId="0" applyNumberFormat="1" applyFont="1" applyFill="1" applyBorder="1" applyAlignment="1" applyProtection="1">
      <alignment horizontal="center" vertical="center"/>
      <protection locked="0"/>
    </xf>
    <xf numFmtId="49" fontId="51" fillId="3" borderId="50" xfId="0" applyNumberFormat="1" applyFont="1" applyFill="1" applyBorder="1" applyAlignment="1" applyProtection="1">
      <alignment horizontal="center" vertical="center"/>
      <protection locked="0"/>
    </xf>
    <xf numFmtId="49" fontId="7" fillId="3" borderId="56" xfId="0" applyNumberFormat="1" applyFont="1" applyFill="1" applyBorder="1" applyAlignment="1" applyProtection="1">
      <alignment horizontal="center" vertical="center"/>
      <protection locked="0"/>
    </xf>
    <xf numFmtId="49" fontId="7" fillId="3" borderId="50" xfId="0" applyNumberFormat="1" applyFont="1" applyFill="1" applyBorder="1" applyAlignment="1" applyProtection="1">
      <alignment horizontal="center" vertical="center"/>
      <protection locked="0"/>
    </xf>
    <xf numFmtId="49" fontId="51" fillId="3" borderId="16" xfId="0" applyNumberFormat="1" applyFont="1" applyFill="1" applyBorder="1" applyAlignment="1" applyProtection="1">
      <alignment horizontal="center" vertical="center"/>
      <protection locked="0"/>
    </xf>
    <xf numFmtId="49" fontId="51" fillId="3" borderId="19" xfId="0" applyNumberFormat="1" applyFont="1" applyFill="1" applyBorder="1" applyAlignment="1" applyProtection="1">
      <alignment horizontal="center" vertical="center"/>
      <protection locked="0"/>
    </xf>
    <xf numFmtId="0" fontId="28" fillId="6" borderId="2" xfId="0" applyFont="1" applyFill="1" applyBorder="1" applyAlignment="1">
      <alignment horizontal="center" vertical="top" wrapText="1"/>
    </xf>
    <xf numFmtId="0" fontId="28" fillId="6" borderId="0" xfId="0" applyFont="1" applyFill="1" applyAlignment="1">
      <alignment horizontal="center" vertical="top" wrapText="1"/>
    </xf>
    <xf numFmtId="0" fontId="28" fillId="6" borderId="3" xfId="0" applyFont="1" applyFill="1" applyBorder="1" applyAlignment="1">
      <alignment horizontal="center" vertical="top" wrapText="1"/>
    </xf>
    <xf numFmtId="0" fontId="16" fillId="6" borderId="21" xfId="0" applyFont="1" applyFill="1" applyBorder="1" applyAlignment="1">
      <alignment horizontal="center" vertical="center"/>
    </xf>
    <xf numFmtId="0" fontId="16" fillId="6" borderId="22" xfId="0" applyFont="1" applyFill="1" applyBorder="1" applyAlignment="1">
      <alignment horizontal="center" vertical="center"/>
    </xf>
    <xf numFmtId="0" fontId="16" fillId="6" borderId="24" xfId="0" applyFont="1" applyFill="1" applyBorder="1" applyAlignment="1">
      <alignment horizontal="center" vertical="center"/>
    </xf>
    <xf numFmtId="0" fontId="53" fillId="0" borderId="31" xfId="0" applyFont="1" applyBorder="1" applyAlignment="1" applyProtection="1">
      <alignment horizontal="left" vertical="center"/>
      <protection locked="0"/>
    </xf>
    <xf numFmtId="0" fontId="53" fillId="0" borderId="22" xfId="0" applyFont="1" applyBorder="1" applyAlignment="1" applyProtection="1">
      <alignment horizontal="left" vertical="center"/>
      <protection locked="0"/>
    </xf>
    <xf numFmtId="0" fontId="53" fillId="0" borderId="24" xfId="0" applyFont="1" applyBorder="1" applyAlignment="1" applyProtection="1">
      <alignment horizontal="left" vertical="center"/>
      <protection locked="0"/>
    </xf>
    <xf numFmtId="49" fontId="51" fillId="3" borderId="15" xfId="0" applyNumberFormat="1" applyFont="1" applyFill="1" applyBorder="1" applyAlignment="1" applyProtection="1">
      <alignment horizontal="center" vertical="center"/>
      <protection locked="0"/>
    </xf>
    <xf numFmtId="49" fontId="51" fillId="3" borderId="18" xfId="0" applyNumberFormat="1" applyFont="1" applyFill="1" applyBorder="1" applyAlignment="1" applyProtection="1">
      <alignment horizontal="center" vertical="center"/>
      <protection locked="0"/>
    </xf>
    <xf numFmtId="49" fontId="22" fillId="0" borderId="73" xfId="0" applyNumberFormat="1" applyFont="1" applyBorder="1" applyAlignment="1" applyProtection="1">
      <alignment horizontal="center" vertical="center"/>
      <protection locked="0"/>
    </xf>
    <xf numFmtId="49" fontId="22" fillId="0" borderId="75" xfId="0" applyNumberFormat="1" applyFont="1" applyBorder="1" applyAlignment="1" applyProtection="1">
      <alignment horizontal="center" vertical="center"/>
      <protection locked="0"/>
    </xf>
    <xf numFmtId="49" fontId="51" fillId="0" borderId="16" xfId="0" applyNumberFormat="1" applyFont="1" applyBorder="1" applyAlignment="1" applyProtection="1">
      <alignment horizontal="center" vertical="center"/>
      <protection locked="0"/>
    </xf>
    <xf numFmtId="49" fontId="51" fillId="0" borderId="19" xfId="0" applyNumberFormat="1" applyFont="1" applyBorder="1" applyAlignment="1" applyProtection="1">
      <alignment horizontal="center" vertical="center"/>
      <protection locked="0"/>
    </xf>
    <xf numFmtId="0" fontId="16" fillId="6" borderId="2" xfId="0" applyFont="1" applyFill="1" applyBorder="1" applyAlignment="1">
      <alignment horizontal="center" vertical="center"/>
    </xf>
    <xf numFmtId="0" fontId="16" fillId="6" borderId="0" xfId="0" applyFont="1" applyFill="1" applyAlignment="1">
      <alignment horizontal="center" vertical="center"/>
    </xf>
    <xf numFmtId="0" fontId="16" fillId="6" borderId="3" xfId="0" applyFont="1" applyFill="1" applyBorder="1" applyAlignment="1">
      <alignment horizontal="center" vertical="center"/>
    </xf>
    <xf numFmtId="49" fontId="51" fillId="3" borderId="77" xfId="0" applyNumberFormat="1" applyFont="1" applyFill="1" applyBorder="1" applyAlignment="1" applyProtection="1">
      <alignment horizontal="center" vertical="center"/>
      <protection locked="0"/>
    </xf>
    <xf numFmtId="49" fontId="51" fillId="3" borderId="79" xfId="0" applyNumberFormat="1" applyFont="1" applyFill="1" applyBorder="1" applyAlignment="1" applyProtection="1">
      <alignment horizontal="center" vertical="center"/>
      <protection locked="0"/>
    </xf>
    <xf numFmtId="0" fontId="16" fillId="6" borderId="7" xfId="0" applyFont="1" applyFill="1" applyBorder="1" applyAlignment="1">
      <alignment horizontal="left" vertical="center"/>
    </xf>
    <xf numFmtId="0" fontId="16" fillId="6" borderId="8" xfId="0" applyFont="1" applyFill="1" applyBorder="1" applyAlignment="1">
      <alignment horizontal="left" vertical="center"/>
    </xf>
    <xf numFmtId="0" fontId="16" fillId="6" borderId="9" xfId="0" applyFont="1" applyFill="1" applyBorder="1" applyAlignment="1">
      <alignment horizontal="left" vertical="center"/>
    </xf>
    <xf numFmtId="0" fontId="16" fillId="6" borderId="2" xfId="0" applyFont="1" applyFill="1" applyBorder="1" applyAlignment="1">
      <alignment horizontal="left" vertical="center"/>
    </xf>
    <xf numFmtId="0" fontId="16" fillId="6" borderId="0" xfId="0" applyFont="1" applyFill="1" applyAlignment="1">
      <alignment horizontal="left" vertical="center"/>
    </xf>
    <xf numFmtId="0" fontId="16" fillId="6" borderId="3" xfId="0" applyFont="1" applyFill="1" applyBorder="1" applyAlignment="1">
      <alignment horizontal="left" vertical="center"/>
    </xf>
    <xf numFmtId="0" fontId="16" fillId="6" borderId="37" xfId="0" applyFont="1" applyFill="1" applyBorder="1" applyAlignment="1">
      <alignment horizontal="left" vertical="center"/>
    </xf>
    <xf numFmtId="0" fontId="16" fillId="6" borderId="14" xfId="0" applyFont="1" applyFill="1" applyBorder="1" applyAlignment="1">
      <alignment horizontal="left" vertical="center"/>
    </xf>
    <xf numFmtId="0" fontId="16" fillId="6" borderId="38" xfId="0" applyFont="1" applyFill="1" applyBorder="1" applyAlignment="1">
      <alignment horizontal="left" vertical="center"/>
    </xf>
    <xf numFmtId="49" fontId="51" fillId="0" borderId="57" xfId="0" applyNumberFormat="1" applyFont="1" applyBorder="1" applyAlignment="1" applyProtection="1">
      <alignment horizontal="center" vertical="center"/>
      <protection locked="0"/>
    </xf>
    <xf numFmtId="49" fontId="51" fillId="0" borderId="83" xfId="0" applyNumberFormat="1" applyFont="1" applyBorder="1" applyAlignment="1" applyProtection="1">
      <alignment horizontal="center" vertical="center"/>
      <protection locked="0"/>
    </xf>
    <xf numFmtId="49" fontId="51" fillId="3" borderId="51" xfId="0" applyNumberFormat="1" applyFont="1" applyFill="1" applyBorder="1" applyAlignment="1" applyProtection="1">
      <alignment horizontal="center" vertical="center"/>
      <protection locked="0"/>
    </xf>
    <xf numFmtId="49" fontId="51" fillId="3" borderId="17" xfId="0" applyNumberFormat="1" applyFont="1" applyFill="1" applyBorder="1" applyAlignment="1" applyProtection="1">
      <alignment horizontal="center" vertical="center"/>
      <protection locked="0"/>
    </xf>
    <xf numFmtId="49" fontId="51" fillId="3" borderId="53" xfId="0" applyNumberFormat="1" applyFont="1" applyFill="1" applyBorder="1" applyAlignment="1" applyProtection="1">
      <alignment horizontal="center" vertical="center"/>
      <protection locked="0"/>
    </xf>
    <xf numFmtId="49" fontId="51" fillId="3" borderId="54" xfId="0" applyNumberFormat="1" applyFont="1" applyFill="1" applyBorder="1" applyAlignment="1" applyProtection="1">
      <alignment horizontal="center" vertical="center"/>
      <protection locked="0"/>
    </xf>
    <xf numFmtId="0" fontId="54" fillId="0" borderId="46" xfId="0" applyFont="1" applyBorder="1" applyAlignment="1" applyProtection="1">
      <alignment horizontal="left" vertical="center"/>
      <protection locked="0"/>
    </xf>
    <xf numFmtId="0" fontId="54" fillId="0" borderId="52" xfId="0" applyFont="1" applyBorder="1" applyAlignment="1" applyProtection="1">
      <alignment horizontal="left" vertical="center"/>
      <protection locked="0"/>
    </xf>
    <xf numFmtId="0" fontId="54" fillId="0" borderId="30" xfId="0" applyFont="1" applyBorder="1" applyAlignment="1" applyProtection="1">
      <alignment horizontal="left" vertical="center"/>
      <protection locked="0"/>
    </xf>
    <xf numFmtId="0" fontId="54" fillId="0" borderId="2" xfId="0" applyFont="1" applyBorder="1" applyAlignment="1" applyProtection="1">
      <alignment horizontal="left" vertical="center"/>
      <protection locked="0"/>
    </xf>
    <xf numFmtId="0" fontId="54" fillId="0" borderId="0" xfId="0" applyFont="1" applyAlignment="1" applyProtection="1">
      <alignment horizontal="left" vertical="center"/>
      <protection locked="0"/>
    </xf>
    <xf numFmtId="0" fontId="54" fillId="0" borderId="3" xfId="0" applyFont="1" applyBorder="1" applyAlignment="1" applyProtection="1">
      <alignment horizontal="left" vertical="center"/>
      <protection locked="0"/>
    </xf>
    <xf numFmtId="0" fontId="54" fillId="0" borderId="4" xfId="0" applyFont="1" applyBorder="1" applyAlignment="1" applyProtection="1">
      <alignment horizontal="left" vertical="center"/>
      <protection locked="0"/>
    </xf>
    <xf numFmtId="0" fontId="54" fillId="0" borderId="5" xfId="0" applyFont="1" applyBorder="1" applyAlignment="1" applyProtection="1">
      <alignment horizontal="left" vertical="center"/>
      <protection locked="0"/>
    </xf>
    <xf numFmtId="0" fontId="54" fillId="0" borderId="6" xfId="0" applyFont="1" applyBorder="1" applyAlignment="1" applyProtection="1">
      <alignment horizontal="left" vertical="center"/>
      <protection locked="0"/>
    </xf>
    <xf numFmtId="0" fontId="6" fillId="7" borderId="8" xfId="0" applyFont="1" applyFill="1" applyBorder="1" applyAlignment="1">
      <alignment horizontal="center" vertical="center"/>
    </xf>
    <xf numFmtId="0" fontId="6" fillId="7" borderId="80" xfId="0" applyFont="1" applyFill="1" applyBorder="1" applyAlignment="1">
      <alignment horizontal="center" vertical="center"/>
    </xf>
    <xf numFmtId="0" fontId="6" fillId="7" borderId="85" xfId="0" applyFont="1" applyFill="1" applyBorder="1" applyAlignment="1">
      <alignment horizontal="center" vertical="center"/>
    </xf>
    <xf numFmtId="0" fontId="6" fillId="7" borderId="86" xfId="0" applyFont="1" applyFill="1" applyBorder="1" applyAlignment="1">
      <alignment horizontal="center" vertical="center"/>
    </xf>
    <xf numFmtId="0" fontId="7" fillId="3" borderId="46" xfId="0" applyFont="1" applyFill="1" applyBorder="1" applyAlignment="1">
      <alignment horizontal="left" vertical="center"/>
    </xf>
    <xf numFmtId="0" fontId="7" fillId="3" borderId="52" xfId="0" applyFont="1" applyFill="1" applyBorder="1" applyAlignment="1">
      <alignment horizontal="left" vertical="center"/>
    </xf>
    <xf numFmtId="0" fontId="7" fillId="3" borderId="51" xfId="0" applyFont="1" applyFill="1" applyBorder="1" applyAlignment="1">
      <alignment horizontal="left" vertical="center"/>
    </xf>
    <xf numFmtId="0" fontId="7" fillId="3" borderId="37" xfId="0" applyFont="1" applyFill="1" applyBorder="1" applyAlignment="1">
      <alignment horizontal="left" vertical="center"/>
    </xf>
    <xf numFmtId="0" fontId="7" fillId="3" borderId="14" xfId="0" applyFont="1" applyFill="1" applyBorder="1" applyAlignment="1">
      <alignment horizontal="left" vertical="center"/>
    </xf>
    <xf numFmtId="0" fontId="7" fillId="3" borderId="98" xfId="0" applyFont="1" applyFill="1" applyBorder="1" applyAlignment="1">
      <alignment horizontal="left" vertical="center"/>
    </xf>
    <xf numFmtId="0" fontId="16" fillId="6" borderId="62" xfId="0" applyFont="1" applyFill="1" applyBorder="1" applyAlignment="1">
      <alignment horizontal="left" vertical="center"/>
    </xf>
    <xf numFmtId="0" fontId="16" fillId="6" borderId="60" xfId="0" applyFont="1" applyFill="1" applyBorder="1" applyAlignment="1">
      <alignment horizontal="left" vertical="center"/>
    </xf>
    <xf numFmtId="0" fontId="16" fillId="6" borderId="116" xfId="0" applyFont="1" applyFill="1" applyBorder="1" applyAlignment="1">
      <alignment horizontal="left" vertical="center"/>
    </xf>
    <xf numFmtId="0" fontId="16" fillId="6" borderId="4" xfId="0" applyFont="1" applyFill="1" applyBorder="1" applyAlignment="1">
      <alignment horizontal="left" vertical="center"/>
    </xf>
    <xf numFmtId="0" fontId="16" fillId="6" borderId="5" xfId="0" applyFont="1" applyFill="1" applyBorder="1" applyAlignment="1">
      <alignment horizontal="left" vertical="center"/>
    </xf>
    <xf numFmtId="0" fontId="16" fillId="6" borderId="17" xfId="0" applyFont="1" applyFill="1" applyBorder="1" applyAlignment="1">
      <alignment horizontal="left" vertical="center"/>
    </xf>
    <xf numFmtId="0" fontId="16" fillId="6" borderId="43" xfId="0" applyFont="1" applyFill="1" applyBorder="1" applyAlignment="1">
      <alignment horizontal="left" vertical="center"/>
    </xf>
    <xf numFmtId="0" fontId="16" fillId="6" borderId="55" xfId="0" applyFont="1" applyFill="1" applyBorder="1" applyAlignment="1">
      <alignment horizontal="left" vertical="center"/>
    </xf>
    <xf numFmtId="0" fontId="6" fillId="3" borderId="42" xfId="0" applyFont="1" applyFill="1" applyBorder="1" applyAlignment="1">
      <alignment horizontal="left" vertical="center"/>
    </xf>
    <xf numFmtId="0" fontId="6" fillId="3" borderId="8" xfId="0" applyFont="1" applyFill="1" applyBorder="1" applyAlignment="1">
      <alignment horizontal="left" vertical="center"/>
    </xf>
    <xf numFmtId="0" fontId="6" fillId="3" borderId="56" xfId="0" applyFont="1" applyFill="1" applyBorder="1" applyAlignment="1">
      <alignment horizontal="left" vertical="center"/>
    </xf>
    <xf numFmtId="0" fontId="6" fillId="3" borderId="0" xfId="0" applyFont="1" applyFill="1" applyAlignment="1">
      <alignment horizontal="left" vertical="center"/>
    </xf>
    <xf numFmtId="0" fontId="6" fillId="3" borderId="8" xfId="0" applyFont="1" applyFill="1" applyBorder="1">
      <alignment vertical="center"/>
    </xf>
    <xf numFmtId="0" fontId="6" fillId="3" borderId="0" xfId="0" applyFont="1" applyFill="1">
      <alignment vertical="center"/>
    </xf>
    <xf numFmtId="49" fontId="51" fillId="3" borderId="105" xfId="0" applyNumberFormat="1" applyFont="1" applyFill="1" applyBorder="1" applyAlignment="1" applyProtection="1">
      <alignment horizontal="center" vertical="center"/>
      <protection locked="0"/>
    </xf>
    <xf numFmtId="49" fontId="51" fillId="3" borderId="104" xfId="0" applyNumberFormat="1" applyFont="1" applyFill="1" applyBorder="1" applyAlignment="1" applyProtection="1">
      <alignment horizontal="center" vertical="center"/>
      <protection locked="0"/>
    </xf>
    <xf numFmtId="49" fontId="51" fillId="3" borderId="65" xfId="0" applyNumberFormat="1" applyFont="1" applyFill="1" applyBorder="1" applyAlignment="1" applyProtection="1">
      <alignment horizontal="center" vertical="center"/>
      <protection locked="0"/>
    </xf>
    <xf numFmtId="0" fontId="6" fillId="3" borderId="46"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9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0" xfId="0" applyFont="1" applyFill="1" applyAlignment="1">
      <alignment horizontal="center" vertical="center"/>
    </xf>
    <xf numFmtId="0" fontId="6" fillId="3" borderId="103"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96" xfId="0" applyFont="1" applyFill="1" applyBorder="1" applyAlignment="1">
      <alignment horizontal="center" vertical="center"/>
    </xf>
    <xf numFmtId="0" fontId="51" fillId="3" borderId="100" xfId="0" applyFont="1" applyFill="1" applyBorder="1" applyAlignment="1" applyProtection="1">
      <alignment horizontal="left" vertical="center"/>
      <protection locked="0"/>
    </xf>
    <xf numFmtId="0" fontId="51" fillId="3" borderId="90" xfId="0" applyFont="1" applyFill="1" applyBorder="1" applyAlignment="1" applyProtection="1">
      <alignment horizontal="left" vertical="center"/>
      <protection locked="0"/>
    </xf>
    <xf numFmtId="0" fontId="51" fillId="3" borderId="101" xfId="0" applyFont="1" applyFill="1" applyBorder="1" applyAlignment="1" applyProtection="1">
      <alignment horizontal="left" vertical="center"/>
      <protection locked="0"/>
    </xf>
    <xf numFmtId="0" fontId="51" fillId="3" borderId="92" xfId="0" applyFont="1" applyFill="1" applyBorder="1" applyAlignment="1" applyProtection="1">
      <alignment horizontal="left" vertical="center"/>
      <protection locked="0"/>
    </xf>
    <xf numFmtId="0" fontId="51" fillId="3" borderId="0" xfId="0" applyFont="1" applyFill="1" applyAlignment="1" applyProtection="1">
      <alignment horizontal="left" vertical="center"/>
      <protection locked="0"/>
    </xf>
    <xf numFmtId="0" fontId="51" fillId="3" borderId="3" xfId="0" applyFont="1" applyFill="1" applyBorder="1" applyAlignment="1" applyProtection="1">
      <alignment horizontal="left" vertical="center"/>
      <protection locked="0"/>
    </xf>
    <xf numFmtId="0" fontId="51" fillId="3" borderId="97" xfId="0" applyFont="1" applyFill="1" applyBorder="1" applyAlignment="1" applyProtection="1">
      <alignment horizontal="left" vertical="center"/>
      <protection locked="0"/>
    </xf>
    <xf numFmtId="0" fontId="51" fillId="3" borderId="14" xfId="0" applyFont="1" applyFill="1" applyBorder="1" applyAlignment="1" applyProtection="1">
      <alignment horizontal="left" vertical="center"/>
      <protection locked="0"/>
    </xf>
    <xf numFmtId="0" fontId="51" fillId="3" borderId="38" xfId="0" applyFont="1" applyFill="1" applyBorder="1" applyAlignment="1" applyProtection="1">
      <alignment horizontal="left" vertical="center"/>
      <protection locked="0"/>
    </xf>
    <xf numFmtId="0" fontId="6" fillId="3" borderId="7"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98" xfId="0" applyFont="1" applyFill="1" applyBorder="1" applyAlignment="1">
      <alignment horizontal="center" vertical="center"/>
    </xf>
    <xf numFmtId="0" fontId="9" fillId="3" borderId="21" xfId="0" applyFont="1" applyFill="1" applyBorder="1" applyAlignment="1">
      <alignment horizontal="left" vertical="center"/>
    </xf>
    <xf numFmtId="0" fontId="9" fillId="3" borderId="22" xfId="0" applyFont="1" applyFill="1" applyBorder="1" applyAlignment="1">
      <alignment horizontal="left" vertical="center"/>
    </xf>
    <xf numFmtId="0" fontId="9" fillId="3" borderId="23" xfId="0" applyFont="1" applyFill="1" applyBorder="1" applyAlignment="1">
      <alignment horizontal="left" vertical="center"/>
    </xf>
    <xf numFmtId="0" fontId="53" fillId="3" borderId="15" xfId="0" applyFont="1" applyFill="1" applyBorder="1" applyAlignment="1" applyProtection="1">
      <alignment horizontal="center" vertical="center"/>
      <protection locked="0"/>
    </xf>
    <xf numFmtId="0" fontId="53" fillId="3" borderId="18" xfId="0" applyFont="1" applyFill="1" applyBorder="1" applyAlignment="1" applyProtection="1">
      <alignment horizontal="center" vertical="center"/>
      <protection locked="0"/>
    </xf>
    <xf numFmtId="0" fontId="53" fillId="3" borderId="77" xfId="0" applyFont="1" applyFill="1" applyBorder="1" applyAlignment="1" applyProtection="1">
      <alignment horizontal="center" vertical="center"/>
      <protection locked="0"/>
    </xf>
    <xf numFmtId="0" fontId="53" fillId="3" borderId="79" xfId="0" applyFont="1" applyFill="1" applyBorder="1" applyAlignment="1" applyProtection="1">
      <alignment horizontal="center" vertical="center"/>
      <protection locked="0"/>
    </xf>
    <xf numFmtId="0" fontId="9" fillId="3" borderId="0" xfId="0" applyFont="1" applyFill="1" applyAlignment="1">
      <alignment horizontal="right" vertical="center"/>
    </xf>
    <xf numFmtId="0" fontId="53" fillId="3" borderId="2" xfId="0" applyFont="1" applyFill="1" applyBorder="1" applyAlignment="1" applyProtection="1">
      <alignment horizontal="left" vertical="center"/>
      <protection locked="0"/>
    </xf>
    <xf numFmtId="0" fontId="53" fillId="3" borderId="0" xfId="0" applyFont="1" applyFill="1" applyAlignment="1" applyProtection="1">
      <alignment horizontal="left" vertical="center"/>
      <protection locked="0"/>
    </xf>
    <xf numFmtId="0" fontId="53" fillId="3" borderId="92" xfId="0" applyFont="1" applyFill="1" applyBorder="1" applyAlignment="1" applyProtection="1">
      <alignment horizontal="left" vertical="center"/>
      <protection locked="0"/>
    </xf>
    <xf numFmtId="0" fontId="53" fillId="3" borderId="97" xfId="0" applyFont="1" applyFill="1" applyBorder="1" applyAlignment="1" applyProtection="1">
      <alignment horizontal="left" vertical="center"/>
      <protection locked="0"/>
    </xf>
    <xf numFmtId="0" fontId="53" fillId="3" borderId="81" xfId="0" applyFont="1" applyFill="1" applyBorder="1" applyAlignment="1" applyProtection="1">
      <alignment horizontal="left" vertical="center"/>
      <protection locked="0"/>
    </xf>
    <xf numFmtId="0" fontId="53" fillId="3" borderId="8" xfId="0" applyFont="1" applyFill="1" applyBorder="1" applyAlignment="1" applyProtection="1">
      <alignment horizontal="left" vertical="center"/>
      <protection locked="0"/>
    </xf>
    <xf numFmtId="0" fontId="53" fillId="3" borderId="87" xfId="0" applyFont="1" applyFill="1" applyBorder="1" applyAlignment="1" applyProtection="1">
      <alignment horizontal="left" vertical="center"/>
      <protection locked="0"/>
    </xf>
    <xf numFmtId="0" fontId="53" fillId="3" borderId="85" xfId="0" applyFont="1" applyFill="1" applyBorder="1" applyAlignment="1" applyProtection="1">
      <alignment horizontal="left" vertical="center"/>
      <protection locked="0"/>
    </xf>
    <xf numFmtId="0" fontId="53" fillId="3" borderId="94" xfId="0" applyFont="1" applyFill="1" applyBorder="1" applyAlignment="1" applyProtection="1">
      <alignment horizontal="left" vertical="center"/>
      <protection locked="0"/>
    </xf>
    <xf numFmtId="0" fontId="53" fillId="3" borderId="90" xfId="0" applyFont="1" applyFill="1" applyBorder="1" applyAlignment="1" applyProtection="1">
      <alignment horizontal="left" vertical="center"/>
      <protection locked="0"/>
    </xf>
    <xf numFmtId="0" fontId="53" fillId="3" borderId="99" xfId="0" applyFont="1" applyFill="1" applyBorder="1" applyAlignment="1" applyProtection="1">
      <alignment horizontal="left" vertical="center"/>
      <protection locked="0"/>
    </xf>
    <xf numFmtId="0" fontId="53" fillId="3" borderId="68" xfId="0" applyFont="1" applyFill="1" applyBorder="1" applyAlignment="1">
      <alignment horizontal="left" vertical="center"/>
    </xf>
    <xf numFmtId="0" fontId="53" fillId="3" borderId="60" xfId="0" applyFont="1" applyFill="1" applyBorder="1" applyAlignment="1">
      <alignment horizontal="left" vertical="center"/>
    </xf>
    <xf numFmtId="0" fontId="53" fillId="3" borderId="63" xfId="0" applyFont="1" applyFill="1" applyBorder="1" applyAlignment="1">
      <alignment horizontal="left" vertical="center"/>
    </xf>
    <xf numFmtId="0" fontId="53" fillId="3" borderId="50" xfId="0" applyFont="1" applyFill="1" applyBorder="1" applyAlignment="1">
      <alignment horizontal="left" vertical="center"/>
    </xf>
    <xf numFmtId="0" fontId="53" fillId="3" borderId="5" xfId="0" applyFont="1" applyFill="1" applyBorder="1" applyAlignment="1">
      <alignment horizontal="left" vertical="center"/>
    </xf>
    <xf numFmtId="0" fontId="53" fillId="3" borderId="78" xfId="0" applyFont="1" applyFill="1" applyBorder="1" applyAlignment="1">
      <alignment horizontal="left" vertical="center"/>
    </xf>
    <xf numFmtId="0" fontId="12" fillId="3" borderId="60" xfId="0" applyFont="1" applyFill="1" applyBorder="1" applyAlignment="1">
      <alignment horizontal="left" wrapText="1"/>
    </xf>
    <xf numFmtId="0" fontId="12" fillId="3" borderId="0" xfId="0" applyFont="1" applyFill="1" applyAlignment="1">
      <alignment horizontal="left" wrapText="1"/>
    </xf>
    <xf numFmtId="0" fontId="12" fillId="6" borderId="10" xfId="0" applyFont="1" applyFill="1" applyBorder="1" applyAlignment="1">
      <alignment horizontal="center" vertical="center" textRotation="255" shrinkToFit="1"/>
    </xf>
    <xf numFmtId="0" fontId="12" fillId="6" borderId="12" xfId="0" applyFont="1" applyFill="1" applyBorder="1" applyAlignment="1">
      <alignment horizontal="center" vertical="center" textRotation="255" shrinkToFit="1"/>
    </xf>
    <xf numFmtId="0" fontId="12" fillId="6" borderId="11" xfId="0" applyFont="1" applyFill="1" applyBorder="1" applyAlignment="1">
      <alignment horizontal="center" vertical="center" textRotation="255" shrinkToFit="1"/>
    </xf>
    <xf numFmtId="0" fontId="12" fillId="6" borderId="7" xfId="0" applyFont="1" applyFill="1" applyBorder="1" applyAlignment="1">
      <alignment horizontal="left" vertical="center"/>
    </xf>
    <xf numFmtId="0" fontId="12" fillId="6" borderId="8" xfId="0" applyFont="1" applyFill="1" applyBorder="1" applyAlignment="1">
      <alignment horizontal="left" vertical="center"/>
    </xf>
    <xf numFmtId="0" fontId="12" fillId="6" borderId="43" xfId="0" applyFont="1" applyFill="1" applyBorder="1" applyAlignment="1">
      <alignment horizontal="left" vertical="center"/>
    </xf>
    <xf numFmtId="0" fontId="12" fillId="6" borderId="45" xfId="0" applyFont="1" applyFill="1" applyBorder="1" applyAlignment="1">
      <alignment horizontal="left" vertical="center"/>
    </xf>
    <xf numFmtId="0" fontId="12" fillId="6" borderId="40" xfId="0" applyFont="1" applyFill="1" applyBorder="1" applyAlignment="1">
      <alignment horizontal="left" vertical="center"/>
    </xf>
    <xf numFmtId="0" fontId="12" fillId="6" borderId="44" xfId="0" applyFont="1" applyFill="1" applyBorder="1" applyAlignment="1">
      <alignment horizontal="left" vertical="center"/>
    </xf>
    <xf numFmtId="0" fontId="12" fillId="6" borderId="46" xfId="0" applyFont="1" applyFill="1" applyBorder="1" applyAlignment="1">
      <alignment horizontal="left" vertical="center"/>
    </xf>
    <xf numFmtId="0" fontId="12" fillId="6" borderId="52" xfId="0" applyFont="1" applyFill="1" applyBorder="1" applyAlignment="1">
      <alignment horizontal="left" vertical="center"/>
    </xf>
    <xf numFmtId="0" fontId="12" fillId="6" borderId="51" xfId="0" applyFont="1" applyFill="1" applyBorder="1" applyAlignment="1">
      <alignment horizontal="left" vertical="center"/>
    </xf>
    <xf numFmtId="0" fontId="12" fillId="6" borderId="4" xfId="0" applyFont="1" applyFill="1" applyBorder="1" applyAlignment="1">
      <alignment horizontal="left" vertical="center"/>
    </xf>
    <xf numFmtId="0" fontId="12" fillId="6" borderId="5" xfId="0" applyFont="1" applyFill="1" applyBorder="1" applyAlignment="1">
      <alignment horizontal="left" vertical="center"/>
    </xf>
    <xf numFmtId="0" fontId="12" fillId="6" borderId="17" xfId="0" applyFont="1" applyFill="1" applyBorder="1" applyAlignment="1">
      <alignment horizontal="left" vertical="center"/>
    </xf>
    <xf numFmtId="0" fontId="9" fillId="3" borderId="102" xfId="0" applyFont="1" applyFill="1" applyBorder="1" applyAlignment="1">
      <alignment horizontal="left" vertical="center"/>
    </xf>
    <xf numFmtId="49" fontId="22" fillId="0" borderId="51" xfId="0" applyNumberFormat="1" applyFont="1" applyBorder="1" applyAlignment="1" applyProtection="1">
      <alignment horizontal="center" vertical="center"/>
      <protection locked="0"/>
    </xf>
    <xf numFmtId="49" fontId="22" fillId="0" borderId="17" xfId="0" applyNumberFormat="1" applyFont="1" applyBorder="1" applyAlignment="1" applyProtection="1">
      <alignment horizontal="center" vertical="center"/>
      <protection locked="0"/>
    </xf>
    <xf numFmtId="49" fontId="22" fillId="3" borderId="16" xfId="0" applyNumberFormat="1" applyFont="1" applyFill="1" applyBorder="1" applyAlignment="1" applyProtection="1">
      <alignment horizontal="center" vertical="center"/>
      <protection locked="0"/>
    </xf>
    <xf numFmtId="49" fontId="22" fillId="3" borderId="19" xfId="0" applyNumberFormat="1" applyFont="1" applyFill="1" applyBorder="1" applyAlignment="1" applyProtection="1">
      <alignment horizontal="center" vertical="center"/>
      <protection locked="0"/>
    </xf>
    <xf numFmtId="49" fontId="22" fillId="0" borderId="53" xfId="0" applyNumberFormat="1" applyFont="1" applyBorder="1" applyAlignment="1" applyProtection="1">
      <alignment horizontal="center" vertical="center"/>
      <protection locked="0"/>
    </xf>
    <xf numFmtId="49" fontId="22" fillId="0" borderId="54" xfId="0" applyNumberFormat="1" applyFont="1" applyBorder="1" applyAlignment="1" applyProtection="1">
      <alignment horizontal="center" vertical="center"/>
      <protection locked="0"/>
    </xf>
    <xf numFmtId="49" fontId="22" fillId="0" borderId="15" xfId="0" applyNumberFormat="1" applyFont="1" applyBorder="1" applyAlignment="1" applyProtection="1">
      <alignment horizontal="center" vertical="center"/>
      <protection locked="0"/>
    </xf>
    <xf numFmtId="49" fontId="22" fillId="0" borderId="18" xfId="0" applyNumberFormat="1" applyFont="1" applyBorder="1" applyAlignment="1" applyProtection="1">
      <alignment horizontal="center" vertical="center"/>
      <protection locked="0"/>
    </xf>
    <xf numFmtId="0" fontId="7" fillId="0" borderId="31"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24" xfId="0" applyFont="1" applyBorder="1" applyAlignment="1" applyProtection="1">
      <alignment horizontal="left" vertical="center"/>
      <protection locked="0"/>
    </xf>
    <xf numFmtId="49" fontId="22" fillId="3" borderId="53" xfId="0" applyNumberFormat="1" applyFont="1" applyFill="1" applyBorder="1" applyAlignment="1" applyProtection="1">
      <alignment horizontal="center" vertical="center"/>
      <protection locked="0"/>
    </xf>
    <xf numFmtId="49" fontId="22" fillId="3" borderId="54" xfId="0" applyNumberFormat="1" applyFont="1" applyFill="1" applyBorder="1" applyAlignment="1" applyProtection="1">
      <alignment horizontal="center" vertical="center"/>
      <protection locked="0"/>
    </xf>
    <xf numFmtId="0" fontId="10" fillId="3" borderId="62" xfId="0" applyFont="1" applyFill="1" applyBorder="1" applyAlignment="1" applyProtection="1">
      <alignment horizontal="center" vertical="center"/>
      <protection locked="0"/>
    </xf>
    <xf numFmtId="0" fontId="10" fillId="3" borderId="60" xfId="0" applyFont="1" applyFill="1" applyBorder="1" applyAlignment="1" applyProtection="1">
      <alignment horizontal="center" vertical="center"/>
      <protection locked="0"/>
    </xf>
    <xf numFmtId="0" fontId="10" fillId="3" borderId="63" xfId="0" applyFont="1" applyFill="1" applyBorder="1" applyAlignment="1" applyProtection="1">
      <alignment horizontal="center" vertical="center"/>
      <protection locked="0"/>
    </xf>
    <xf numFmtId="0" fontId="10" fillId="3" borderId="37" xfId="0" applyFont="1" applyFill="1" applyBorder="1" applyAlignment="1" applyProtection="1">
      <alignment horizontal="center" vertical="center"/>
      <protection locked="0"/>
    </xf>
    <xf numFmtId="0" fontId="10" fillId="3" borderId="14" xfId="0" applyFont="1" applyFill="1" applyBorder="1" applyAlignment="1" applyProtection="1">
      <alignment horizontal="center" vertical="center"/>
      <protection locked="0"/>
    </xf>
    <xf numFmtId="0" fontId="10" fillId="3" borderId="65" xfId="0" applyFont="1" applyFill="1" applyBorder="1" applyAlignment="1" applyProtection="1">
      <alignment horizontal="center" vertical="center"/>
      <protection locked="0"/>
    </xf>
    <xf numFmtId="49" fontId="22" fillId="3" borderId="15" xfId="0" applyNumberFormat="1" applyFont="1" applyFill="1" applyBorder="1" applyAlignment="1" applyProtection="1">
      <alignment horizontal="center" vertical="center"/>
      <protection locked="0"/>
    </xf>
    <xf numFmtId="49" fontId="22" fillId="3" borderId="18" xfId="0" applyNumberFormat="1" applyFont="1" applyFill="1" applyBorder="1" applyAlignment="1" applyProtection="1">
      <alignment horizontal="center" vertical="center"/>
      <protection locked="0"/>
    </xf>
    <xf numFmtId="49" fontId="22" fillId="3" borderId="113" xfId="0" applyNumberFormat="1" applyFont="1" applyFill="1" applyBorder="1" applyAlignment="1" applyProtection="1">
      <alignment horizontal="center" vertical="center"/>
      <protection locked="0"/>
    </xf>
    <xf numFmtId="49" fontId="22" fillId="3" borderId="49" xfId="0" applyNumberFormat="1" applyFont="1" applyFill="1" applyBorder="1" applyAlignment="1" applyProtection="1">
      <alignment horizontal="center" vertical="center"/>
      <protection locked="0"/>
    </xf>
    <xf numFmtId="49" fontId="22" fillId="3" borderId="56" xfId="0" applyNumberFormat="1" applyFont="1" applyFill="1" applyBorder="1" applyAlignment="1" applyProtection="1">
      <alignment horizontal="center" vertical="center"/>
      <protection locked="0"/>
    </xf>
    <xf numFmtId="49" fontId="22" fillId="3" borderId="58" xfId="0" applyNumberFormat="1" applyFont="1" applyFill="1" applyBorder="1" applyAlignment="1" applyProtection="1">
      <alignment horizontal="center" vertical="center"/>
      <protection locked="0"/>
    </xf>
    <xf numFmtId="0" fontId="24" fillId="0" borderId="46" xfId="0" applyFont="1" applyBorder="1" applyAlignment="1" applyProtection="1">
      <alignment horizontal="left" vertical="center"/>
      <protection locked="0"/>
    </xf>
    <xf numFmtId="0" fontId="24" fillId="0" borderId="52" xfId="0" applyFont="1" applyBorder="1" applyAlignment="1" applyProtection="1">
      <alignment horizontal="left" vertical="center"/>
      <protection locked="0"/>
    </xf>
    <xf numFmtId="0" fontId="24" fillId="0" borderId="30" xfId="0" applyFont="1" applyBorder="1" applyAlignment="1" applyProtection="1">
      <alignment horizontal="left" vertical="center"/>
      <protection locked="0"/>
    </xf>
    <xf numFmtId="0" fontId="24" fillId="0" borderId="2" xfId="0" applyFont="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24" fillId="0" borderId="3" xfId="0" applyFont="1" applyBorder="1" applyAlignment="1" applyProtection="1">
      <alignment horizontal="left" vertical="center"/>
      <protection locked="0"/>
    </xf>
    <xf numFmtId="0" fontId="24" fillId="0" borderId="4" xfId="0" applyFont="1" applyBorder="1" applyAlignment="1" applyProtection="1">
      <alignment horizontal="left" vertical="center"/>
      <protection locked="0"/>
    </xf>
    <xf numFmtId="0" fontId="24" fillId="0" borderId="5" xfId="0" applyFont="1" applyBorder="1" applyAlignment="1" applyProtection="1">
      <alignment horizontal="left" vertical="center"/>
      <protection locked="0"/>
    </xf>
    <xf numFmtId="0" fontId="24" fillId="0" borderId="6" xfId="0" applyFont="1" applyBorder="1" applyAlignment="1" applyProtection="1">
      <alignment horizontal="left" vertical="center"/>
      <protection locked="0"/>
    </xf>
    <xf numFmtId="49" fontId="22" fillId="0" borderId="57" xfId="0" applyNumberFormat="1" applyFont="1" applyBorder="1" applyAlignment="1" applyProtection="1">
      <alignment horizontal="center" vertical="center"/>
      <protection locked="0"/>
    </xf>
    <xf numFmtId="49" fontId="22" fillId="0" borderId="83" xfId="0" applyNumberFormat="1" applyFont="1" applyBorder="1" applyAlignment="1" applyProtection="1">
      <alignment horizontal="center" vertical="center"/>
      <protection locked="0"/>
    </xf>
    <xf numFmtId="0" fontId="27" fillId="3" borderId="100" xfId="0" applyFont="1" applyFill="1" applyBorder="1" applyAlignment="1" applyProtection="1">
      <alignment horizontal="left" vertical="center"/>
      <protection locked="0"/>
    </xf>
    <xf numFmtId="0" fontId="27" fillId="3" borderId="90" xfId="0" applyFont="1" applyFill="1" applyBorder="1" applyAlignment="1" applyProtection="1">
      <alignment horizontal="left" vertical="center"/>
      <protection locked="0"/>
    </xf>
    <xf numFmtId="0" fontId="27" fillId="3" borderId="101" xfId="0" applyFont="1" applyFill="1" applyBorder="1" applyAlignment="1" applyProtection="1">
      <alignment horizontal="left" vertical="center"/>
      <protection locked="0"/>
    </xf>
    <xf numFmtId="0" fontId="27" fillId="3" borderId="92" xfId="0" applyFont="1" applyFill="1" applyBorder="1" applyAlignment="1" applyProtection="1">
      <alignment horizontal="left" vertical="center"/>
      <protection locked="0"/>
    </xf>
    <xf numFmtId="0" fontId="27" fillId="3" borderId="0" xfId="0" applyFont="1" applyFill="1" applyAlignment="1" applyProtection="1">
      <alignment horizontal="left" vertical="center"/>
      <protection locked="0"/>
    </xf>
    <xf numFmtId="0" fontId="27" fillId="3" borderId="3" xfId="0" applyFont="1" applyFill="1" applyBorder="1" applyAlignment="1" applyProtection="1">
      <alignment horizontal="left" vertical="center"/>
      <protection locked="0"/>
    </xf>
    <xf numFmtId="0" fontId="27" fillId="3" borderId="97" xfId="0" applyFont="1" applyFill="1" applyBorder="1" applyAlignment="1" applyProtection="1">
      <alignment horizontal="left" vertical="center"/>
      <protection locked="0"/>
    </xf>
    <xf numFmtId="0" fontId="27" fillId="3" borderId="14" xfId="0" applyFont="1" applyFill="1" applyBorder="1" applyAlignment="1" applyProtection="1">
      <alignment horizontal="left" vertical="center"/>
      <protection locked="0"/>
    </xf>
    <xf numFmtId="0" fontId="27" fillId="3" borderId="38" xfId="0" applyFont="1" applyFill="1" applyBorder="1" applyAlignment="1" applyProtection="1">
      <alignment horizontal="left" vertical="center"/>
      <protection locked="0"/>
    </xf>
    <xf numFmtId="49" fontId="22" fillId="3" borderId="105" xfId="0" applyNumberFormat="1" applyFont="1" applyFill="1" applyBorder="1" applyAlignment="1" applyProtection="1">
      <alignment horizontal="center" vertical="center"/>
      <protection locked="0"/>
    </xf>
    <xf numFmtId="49" fontId="22" fillId="3" borderId="104" xfId="0" applyNumberFormat="1" applyFont="1" applyFill="1" applyBorder="1" applyAlignment="1" applyProtection="1">
      <alignment horizontal="center" vertical="center"/>
      <protection locked="0"/>
    </xf>
    <xf numFmtId="49" fontId="22" fillId="3" borderId="65" xfId="0" applyNumberFormat="1" applyFont="1" applyFill="1" applyBorder="1" applyAlignment="1" applyProtection="1">
      <alignment horizontal="center" vertical="center"/>
      <protection locked="0"/>
    </xf>
    <xf numFmtId="49" fontId="22" fillId="0" borderId="49" xfId="0" applyNumberFormat="1" applyFont="1" applyBorder="1" applyAlignment="1" applyProtection="1">
      <alignment horizontal="center" vertical="center"/>
      <protection locked="0"/>
    </xf>
    <xf numFmtId="49" fontId="22" fillId="0" borderId="50" xfId="0" applyNumberFormat="1" applyFont="1" applyBorder="1" applyAlignment="1" applyProtection="1">
      <alignment horizontal="center" vertical="center"/>
      <protection locked="0"/>
    </xf>
    <xf numFmtId="49" fontId="22" fillId="0" borderId="16" xfId="0" applyNumberFormat="1" applyFont="1" applyBorder="1" applyAlignment="1" applyProtection="1">
      <alignment horizontal="center" vertical="center"/>
      <protection locked="0"/>
    </xf>
    <xf numFmtId="49" fontId="22" fillId="0" borderId="19" xfId="0" applyNumberFormat="1" applyFont="1" applyBorder="1" applyAlignment="1" applyProtection="1">
      <alignment horizontal="center" vertical="center"/>
      <protection locked="0"/>
    </xf>
    <xf numFmtId="49" fontId="22" fillId="3" borderId="77" xfId="0" applyNumberFormat="1" applyFont="1" applyFill="1" applyBorder="1" applyAlignment="1" applyProtection="1">
      <alignment horizontal="center" vertical="center"/>
      <protection locked="0"/>
    </xf>
    <xf numFmtId="49" fontId="22" fillId="3" borderId="79" xfId="0" applyNumberFormat="1" applyFont="1" applyFill="1" applyBorder="1" applyAlignment="1" applyProtection="1">
      <alignment horizontal="center" vertical="center"/>
      <protection locked="0"/>
    </xf>
    <xf numFmtId="49" fontId="22" fillId="3" borderId="50" xfId="0" applyNumberFormat="1" applyFont="1" applyFill="1" applyBorder="1" applyAlignment="1" applyProtection="1">
      <alignment horizontal="center" vertical="center"/>
      <protection locked="0"/>
    </xf>
    <xf numFmtId="49" fontId="22" fillId="3" borderId="51" xfId="0" applyNumberFormat="1" applyFont="1" applyFill="1" applyBorder="1" applyAlignment="1" applyProtection="1">
      <alignment horizontal="center" vertical="center"/>
      <protection locked="0"/>
    </xf>
    <xf numFmtId="49" fontId="22" fillId="3" borderId="17" xfId="0" applyNumberFormat="1" applyFont="1" applyFill="1" applyBorder="1" applyAlignment="1" applyProtection="1">
      <alignment horizontal="center" vertical="center"/>
      <protection locked="0"/>
    </xf>
    <xf numFmtId="49" fontId="51" fillId="3" borderId="58" xfId="0" applyNumberFormat="1" applyFont="1" applyFill="1" applyBorder="1" applyAlignment="1" applyProtection="1">
      <alignment horizontal="center" vertical="center"/>
      <protection locked="0"/>
    </xf>
    <xf numFmtId="49" fontId="51" fillId="3" borderId="109" xfId="0" applyNumberFormat="1" applyFont="1" applyFill="1" applyBorder="1" applyAlignment="1" applyProtection="1">
      <alignment horizontal="center" vertical="center"/>
      <protection locked="0"/>
    </xf>
    <xf numFmtId="0" fontId="16" fillId="6" borderId="8" xfId="0" applyFont="1" applyFill="1" applyBorder="1" applyAlignment="1">
      <alignment horizontal="left" vertical="center" wrapText="1"/>
    </xf>
    <xf numFmtId="0" fontId="16" fillId="6" borderId="9" xfId="0" applyFont="1" applyFill="1" applyBorder="1" applyAlignment="1">
      <alignment horizontal="left" vertical="center" wrapText="1"/>
    </xf>
    <xf numFmtId="0" fontId="16" fillId="6" borderId="0" xfId="0" applyFont="1" applyFill="1" applyAlignment="1">
      <alignment horizontal="left" vertical="center" wrapText="1"/>
    </xf>
    <xf numFmtId="0" fontId="16" fillId="6" borderId="3" xfId="0" applyFont="1" applyFill="1" applyBorder="1" applyAlignment="1">
      <alignment horizontal="left" vertical="center" wrapText="1"/>
    </xf>
    <xf numFmtId="0" fontId="16" fillId="6" borderId="5" xfId="0" applyFont="1" applyFill="1" applyBorder="1" applyAlignment="1">
      <alignment horizontal="left" vertical="center" wrapText="1"/>
    </xf>
    <xf numFmtId="0" fontId="16" fillId="6" borderId="6" xfId="0" applyFont="1" applyFill="1" applyBorder="1" applyAlignment="1">
      <alignment horizontal="left" vertical="center" wrapText="1"/>
    </xf>
    <xf numFmtId="0" fontId="16" fillId="6" borderId="7" xfId="0" quotePrefix="1" applyFont="1" applyFill="1" applyBorder="1" applyAlignment="1">
      <alignment horizontal="center" vertical="center"/>
    </xf>
    <xf numFmtId="0" fontId="16" fillId="6" borderId="37" xfId="0" quotePrefix="1" applyFont="1" applyFill="1" applyBorder="1" applyAlignment="1">
      <alignment horizontal="center" vertical="center"/>
    </xf>
    <xf numFmtId="0" fontId="12" fillId="6" borderId="42" xfId="0" applyFont="1" applyFill="1" applyBorder="1" applyAlignment="1">
      <alignment horizontal="left" vertical="center"/>
    </xf>
    <xf numFmtId="0" fontId="12" fillId="6" borderId="50" xfId="0" applyFont="1" applyFill="1" applyBorder="1" applyAlignment="1">
      <alignment horizontal="left" vertical="center"/>
    </xf>
    <xf numFmtId="0" fontId="8" fillId="3" borderId="42" xfId="0" applyFont="1" applyFill="1" applyBorder="1" applyAlignment="1">
      <alignment horizontal="left" vertical="center"/>
    </xf>
    <xf numFmtId="0" fontId="8" fillId="3" borderId="43" xfId="0" applyFont="1" applyFill="1" applyBorder="1" applyAlignment="1">
      <alignment horizontal="left" vertical="center"/>
    </xf>
    <xf numFmtId="0" fontId="8" fillId="3" borderId="50" xfId="0" applyFont="1" applyFill="1" applyBorder="1" applyAlignment="1">
      <alignment horizontal="left" vertical="center"/>
    </xf>
    <xf numFmtId="0" fontId="8" fillId="3" borderId="17" xfId="0" applyFont="1" applyFill="1" applyBorder="1" applyAlignment="1">
      <alignment horizontal="left" vertical="center"/>
    </xf>
    <xf numFmtId="0" fontId="6" fillId="3" borderId="46" xfId="0" applyFont="1" applyFill="1" applyBorder="1" applyAlignment="1">
      <alignment horizontal="left" vertical="center"/>
    </xf>
    <xf numFmtId="0" fontId="6" fillId="3" borderId="52" xfId="0" applyFont="1" applyFill="1" applyBorder="1" applyAlignment="1">
      <alignment horizontal="left" vertical="center"/>
    </xf>
    <xf numFmtId="0" fontId="6" fillId="3" borderId="51" xfId="0" applyFont="1" applyFill="1" applyBorder="1" applyAlignment="1">
      <alignment horizontal="left" vertical="center"/>
    </xf>
    <xf numFmtId="0" fontId="6" fillId="3" borderId="45" xfId="0" applyFont="1" applyFill="1" applyBorder="1" applyAlignment="1">
      <alignment horizontal="left" vertical="center"/>
    </xf>
    <xf numFmtId="0" fontId="6" fillId="3" borderId="40" xfId="0" applyFont="1" applyFill="1" applyBorder="1" applyAlignment="1">
      <alignment horizontal="left" vertical="center"/>
    </xf>
    <xf numFmtId="0" fontId="6" fillId="3" borderId="44"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7" fillId="3" borderId="17" xfId="0" applyFont="1" applyFill="1" applyBorder="1" applyAlignment="1">
      <alignment horizontal="left" vertical="center"/>
    </xf>
    <xf numFmtId="0" fontId="16" fillId="6" borderId="0" xfId="0" applyFont="1" applyFill="1" applyAlignment="1">
      <alignment horizontal="left" vertical="top" wrapText="1"/>
    </xf>
    <xf numFmtId="0" fontId="16" fillId="6" borderId="3" xfId="0" applyFont="1" applyFill="1" applyBorder="1" applyAlignment="1">
      <alignment horizontal="left" vertical="top" wrapText="1"/>
    </xf>
    <xf numFmtId="0" fontId="12" fillId="6" borderId="39" xfId="0" applyFont="1" applyFill="1" applyBorder="1" applyAlignment="1">
      <alignment horizontal="left" vertical="center"/>
    </xf>
    <xf numFmtId="0" fontId="16" fillId="6" borderId="10" xfId="0" applyFont="1" applyFill="1" applyBorder="1" applyAlignment="1">
      <alignment horizontal="center" vertical="center" textRotation="255"/>
    </xf>
    <xf numFmtId="0" fontId="16" fillId="6" borderId="12" xfId="0" applyFont="1" applyFill="1" applyBorder="1" applyAlignment="1">
      <alignment horizontal="center" vertical="center" textRotation="255"/>
    </xf>
    <xf numFmtId="0" fontId="16" fillId="6" borderId="11" xfId="0" applyFont="1" applyFill="1" applyBorder="1" applyAlignment="1">
      <alignment horizontal="center" vertical="center" textRotation="255"/>
    </xf>
    <xf numFmtId="0" fontId="16" fillId="6" borderId="10" xfId="0" quotePrefix="1" applyFont="1" applyFill="1" applyBorder="1" applyAlignment="1">
      <alignment horizontal="center" vertical="center" textRotation="255"/>
    </xf>
    <xf numFmtId="0" fontId="16" fillId="6" borderId="12" xfId="0" quotePrefix="1" applyFont="1" applyFill="1" applyBorder="1" applyAlignment="1">
      <alignment horizontal="center" vertical="center" textRotation="255"/>
    </xf>
    <xf numFmtId="0" fontId="16" fillId="6" borderId="11" xfId="0" quotePrefix="1" applyFont="1" applyFill="1" applyBorder="1" applyAlignment="1">
      <alignment horizontal="center" vertical="center" textRotation="255"/>
    </xf>
    <xf numFmtId="0" fontId="16" fillId="6" borderId="61" xfId="0" applyFont="1" applyFill="1" applyBorder="1" applyAlignment="1">
      <alignment horizontal="left" vertical="center"/>
    </xf>
    <xf numFmtId="0" fontId="16" fillId="6" borderId="6" xfId="0" applyFont="1" applyFill="1" applyBorder="1" applyAlignment="1">
      <alignment horizontal="left" vertical="center"/>
    </xf>
    <xf numFmtId="0" fontId="53" fillId="3" borderId="62" xfId="0" applyFont="1" applyFill="1" applyBorder="1" applyAlignment="1">
      <alignment horizontal="left" vertical="center"/>
    </xf>
    <xf numFmtId="0" fontId="53" fillId="3" borderId="4" xfId="0" applyFont="1" applyFill="1" applyBorder="1" applyAlignment="1">
      <alignment horizontal="left"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16" fillId="6" borderId="7" xfId="0" applyFont="1" applyFill="1" applyBorder="1" applyAlignment="1">
      <alignment horizontal="left" vertical="center" wrapText="1"/>
    </xf>
    <xf numFmtId="0" fontId="16" fillId="6" borderId="2" xfId="0" applyFont="1" applyFill="1" applyBorder="1" applyAlignment="1">
      <alignment horizontal="left" vertical="center" wrapText="1"/>
    </xf>
    <xf numFmtId="0" fontId="16" fillId="6" borderId="115" xfId="0" applyFont="1" applyFill="1" applyBorder="1" applyAlignment="1">
      <alignment horizontal="center" vertical="center" textRotation="255"/>
    </xf>
    <xf numFmtId="0" fontId="8" fillId="3" borderId="39" xfId="0" applyFont="1" applyFill="1" applyBorder="1" applyAlignment="1">
      <alignment horizontal="left" vertical="center"/>
    </xf>
    <xf numFmtId="0" fontId="8" fillId="3" borderId="44" xfId="0" applyFont="1" applyFill="1" applyBorder="1" applyAlignment="1">
      <alignment horizontal="left" vertical="center"/>
    </xf>
    <xf numFmtId="0" fontId="8" fillId="3" borderId="49" xfId="0" applyFont="1" applyFill="1" applyBorder="1" applyAlignment="1">
      <alignment horizontal="left" vertical="center"/>
    </xf>
    <xf numFmtId="0" fontId="8" fillId="3" borderId="51" xfId="0" applyFont="1" applyFill="1" applyBorder="1" applyAlignment="1">
      <alignment horizontal="left" vertical="center"/>
    </xf>
    <xf numFmtId="0" fontId="12" fillId="6" borderId="49" xfId="0" applyFont="1" applyFill="1" applyBorder="1" applyAlignment="1">
      <alignment horizontal="left" vertical="center"/>
    </xf>
    <xf numFmtId="0" fontId="12" fillId="6" borderId="10" xfId="0" applyFont="1" applyFill="1" applyBorder="1" applyAlignment="1">
      <alignment horizontal="center" vertical="center" textRotation="255"/>
    </xf>
    <xf numFmtId="0" fontId="12" fillId="6" borderId="12" xfId="0" applyFont="1" applyFill="1" applyBorder="1" applyAlignment="1">
      <alignment horizontal="center" vertical="center" textRotation="255"/>
    </xf>
    <xf numFmtId="0" fontId="12" fillId="6" borderId="11" xfId="0" applyFont="1" applyFill="1" applyBorder="1" applyAlignment="1">
      <alignment horizontal="center" vertical="center" textRotation="255"/>
    </xf>
    <xf numFmtId="0" fontId="4" fillId="6" borderId="2"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3"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0" xfId="0" applyFont="1" applyFill="1" applyAlignment="1">
      <alignment horizontal="left" vertical="center"/>
    </xf>
    <xf numFmtId="0" fontId="16" fillId="6" borderId="7" xfId="0" applyFont="1" applyFill="1" applyBorder="1" applyAlignment="1">
      <alignment vertical="center" wrapText="1"/>
    </xf>
    <xf numFmtId="0" fontId="16" fillId="6" borderId="8" xfId="0" applyFont="1" applyFill="1" applyBorder="1" applyAlignment="1">
      <alignment vertical="center" wrapText="1"/>
    </xf>
    <xf numFmtId="0" fontId="16" fillId="6" borderId="2" xfId="0" applyFont="1" applyFill="1" applyBorder="1" applyAlignment="1">
      <alignment vertical="center" wrapText="1"/>
    </xf>
    <xf numFmtId="0" fontId="16" fillId="6" borderId="0" xfId="0" applyFont="1" applyFill="1" applyAlignment="1">
      <alignment vertical="center" wrapText="1"/>
    </xf>
    <xf numFmtId="0" fontId="16" fillId="6" borderId="4" xfId="0" applyFont="1" applyFill="1" applyBorder="1" applyAlignment="1">
      <alignment vertical="center" wrapText="1"/>
    </xf>
    <xf numFmtId="0" fontId="16" fillId="6" borderId="5" xfId="0" applyFont="1" applyFill="1" applyBorder="1" applyAlignment="1">
      <alignment vertical="center" wrapText="1"/>
    </xf>
    <xf numFmtId="0" fontId="6" fillId="3" borderId="7" xfId="0" applyFont="1" applyFill="1" applyBorder="1" applyAlignment="1">
      <alignment horizontal="left" vertical="center"/>
    </xf>
    <xf numFmtId="0" fontId="6" fillId="3" borderId="9"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49" fontId="6" fillId="3" borderId="7" xfId="0" quotePrefix="1" applyNumberFormat="1" applyFont="1" applyFill="1" applyBorder="1" applyAlignment="1">
      <alignment horizontal="left" vertical="center"/>
    </xf>
    <xf numFmtId="49" fontId="6" fillId="3" borderId="8" xfId="0" quotePrefix="1" applyNumberFormat="1" applyFont="1" applyFill="1" applyBorder="1" applyAlignment="1">
      <alignment horizontal="left" vertical="center"/>
    </xf>
    <xf numFmtId="49" fontId="6" fillId="3" borderId="4" xfId="0" quotePrefix="1" applyNumberFormat="1" applyFont="1" applyFill="1" applyBorder="1" applyAlignment="1">
      <alignment horizontal="left" vertical="center"/>
    </xf>
    <xf numFmtId="49" fontId="6" fillId="3" borderId="5" xfId="0" quotePrefix="1" applyNumberFormat="1" applyFont="1" applyFill="1" applyBorder="1" applyAlignment="1">
      <alignment horizontal="left" vertical="center"/>
    </xf>
    <xf numFmtId="0" fontId="13" fillId="3" borderId="0" xfId="0" applyFont="1" applyFill="1" applyAlignment="1">
      <alignment horizontal="right" vertical="center"/>
    </xf>
    <xf numFmtId="49" fontId="56" fillId="3" borderId="27" xfId="0" quotePrefix="1" applyNumberFormat="1" applyFont="1" applyFill="1" applyBorder="1" applyAlignment="1">
      <alignment horizontal="right" vertical="center"/>
    </xf>
    <xf numFmtId="49" fontId="56" fillId="3" borderId="28" xfId="0" quotePrefix="1" applyNumberFormat="1" applyFont="1" applyFill="1" applyBorder="1" applyAlignment="1">
      <alignment horizontal="right" vertical="center"/>
    </xf>
    <xf numFmtId="49" fontId="13" fillId="3" borderId="27" xfId="0" quotePrefix="1" applyNumberFormat="1" applyFont="1" applyFill="1" applyBorder="1" applyAlignment="1">
      <alignment horizontal="right" vertical="center"/>
    </xf>
    <xf numFmtId="49" fontId="13" fillId="3" borderId="28" xfId="0" quotePrefix="1" applyNumberFormat="1" applyFont="1" applyFill="1" applyBorder="1" applyAlignment="1">
      <alignment horizontal="right" vertical="center"/>
    </xf>
    <xf numFmtId="49" fontId="13" fillId="3" borderId="32" xfId="0" quotePrefix="1" applyNumberFormat="1" applyFont="1" applyFill="1" applyBorder="1" applyAlignment="1">
      <alignment horizontal="right" vertical="center"/>
    </xf>
    <xf numFmtId="49" fontId="13" fillId="3" borderId="33" xfId="0" quotePrefix="1" applyNumberFormat="1" applyFont="1" applyFill="1" applyBorder="1" applyAlignment="1">
      <alignment horizontal="right" vertical="center"/>
    </xf>
    <xf numFmtId="0" fontId="6" fillId="3" borderId="76" xfId="0" applyFont="1" applyFill="1" applyBorder="1" applyAlignment="1">
      <alignment horizontal="left" vertical="center"/>
    </xf>
    <xf numFmtId="0" fontId="6" fillId="3" borderId="78" xfId="0" applyFont="1" applyFill="1" applyBorder="1" applyAlignment="1">
      <alignment horizontal="left" vertical="center"/>
    </xf>
    <xf numFmtId="49" fontId="13" fillId="3" borderId="42" xfId="0" quotePrefix="1" applyNumberFormat="1" applyFont="1" applyFill="1" applyBorder="1" applyAlignment="1">
      <alignment horizontal="distributed" vertical="center"/>
    </xf>
    <xf numFmtId="49" fontId="13" fillId="3" borderId="8" xfId="0" quotePrefix="1" applyNumberFormat="1" applyFont="1" applyFill="1" applyBorder="1" applyAlignment="1">
      <alignment horizontal="distributed" vertical="center"/>
    </xf>
    <xf numFmtId="49" fontId="13" fillId="3" borderId="76" xfId="0" quotePrefix="1" applyNumberFormat="1" applyFont="1" applyFill="1" applyBorder="1" applyAlignment="1">
      <alignment horizontal="distributed" vertical="center"/>
    </xf>
    <xf numFmtId="0" fontId="13" fillId="3" borderId="2"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3"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49" fontId="13" fillId="3" borderId="47" xfId="0" quotePrefix="1" applyNumberFormat="1" applyFont="1" applyFill="1" applyBorder="1" applyAlignment="1">
      <alignment horizontal="distributed" vertical="center"/>
    </xf>
    <xf numFmtId="49" fontId="13" fillId="3" borderId="28" xfId="0" quotePrefix="1" applyNumberFormat="1" applyFont="1" applyFill="1" applyBorder="1" applyAlignment="1">
      <alignment horizontal="distributed" vertical="center"/>
    </xf>
    <xf numFmtId="49" fontId="13" fillId="3" borderId="110" xfId="0" quotePrefix="1" applyNumberFormat="1" applyFont="1" applyFill="1" applyBorder="1" applyAlignment="1">
      <alignment horizontal="distributed" vertical="center"/>
    </xf>
    <xf numFmtId="49" fontId="13" fillId="3" borderId="50" xfId="0" quotePrefix="1" applyNumberFormat="1" applyFont="1" applyFill="1" applyBorder="1" applyAlignment="1">
      <alignment horizontal="distributed" vertical="center"/>
    </xf>
    <xf numFmtId="49" fontId="13" fillId="3" borderId="5" xfId="0" quotePrefix="1" applyNumberFormat="1" applyFont="1" applyFill="1" applyBorder="1" applyAlignment="1">
      <alignment horizontal="distributed" vertical="center"/>
    </xf>
    <xf numFmtId="49" fontId="13" fillId="3" borderId="78" xfId="0" quotePrefix="1" applyNumberFormat="1" applyFont="1" applyFill="1" applyBorder="1" applyAlignment="1">
      <alignment horizontal="distributed" vertical="center"/>
    </xf>
    <xf numFmtId="0" fontId="6" fillId="3" borderId="8" xfId="0" applyFont="1" applyFill="1" applyBorder="1" applyAlignment="1">
      <alignment horizontal="center" vertical="center"/>
    </xf>
    <xf numFmtId="0" fontId="6" fillId="3" borderId="5" xfId="0" applyFont="1" applyFill="1" applyBorder="1" applyAlignment="1">
      <alignment horizontal="center" vertical="center"/>
    </xf>
    <xf numFmtId="0" fontId="55" fillId="3" borderId="7" xfId="0" applyFont="1" applyFill="1" applyBorder="1" applyAlignment="1">
      <alignment horizontal="left" vertical="center"/>
    </xf>
    <xf numFmtId="0" fontId="55" fillId="3" borderId="8" xfId="0" applyFont="1" applyFill="1" applyBorder="1" applyAlignment="1">
      <alignment horizontal="left" vertical="center"/>
    </xf>
    <xf numFmtId="0" fontId="55" fillId="3" borderId="76" xfId="0" applyFont="1" applyFill="1" applyBorder="1" applyAlignment="1">
      <alignment horizontal="left" vertical="center"/>
    </xf>
    <xf numFmtId="0" fontId="55" fillId="3" borderId="37" xfId="0" applyFont="1" applyFill="1" applyBorder="1" applyAlignment="1">
      <alignment horizontal="left" vertical="center"/>
    </xf>
    <xf numFmtId="0" fontId="55" fillId="3" borderId="14" xfId="0" applyFont="1" applyFill="1" applyBorder="1" applyAlignment="1">
      <alignment horizontal="left" vertical="center"/>
    </xf>
    <xf numFmtId="0" fontId="55" fillId="3" borderId="65" xfId="0" applyFont="1" applyFill="1" applyBorder="1" applyAlignment="1">
      <alignment horizontal="left" vertical="center"/>
    </xf>
    <xf numFmtId="0" fontId="53" fillId="3" borderId="49" xfId="0" applyFont="1" applyFill="1" applyBorder="1" applyAlignment="1">
      <alignment horizontal="left" vertical="center"/>
    </xf>
    <xf numFmtId="0" fontId="53" fillId="3" borderId="52" xfId="0" applyFont="1" applyFill="1" applyBorder="1" applyAlignment="1">
      <alignment horizontal="left" vertical="center"/>
    </xf>
    <xf numFmtId="0" fontId="53" fillId="3" borderId="104" xfId="0" applyFont="1" applyFill="1" applyBorder="1" applyAlignment="1">
      <alignment horizontal="left" vertical="center"/>
    </xf>
    <xf numFmtId="0" fontId="53" fillId="3" borderId="39" xfId="0" applyFont="1" applyFill="1" applyBorder="1" applyAlignment="1">
      <alignment horizontal="left" vertical="center"/>
    </xf>
    <xf numFmtId="0" fontId="53" fillId="3" borderId="40" xfId="0" applyFont="1" applyFill="1" applyBorder="1" applyAlignment="1">
      <alignment horizontal="left" vertical="center"/>
    </xf>
    <xf numFmtId="0" fontId="53" fillId="3" borderId="112" xfId="0" applyFont="1" applyFill="1" applyBorder="1" applyAlignment="1">
      <alignment horizontal="left" vertical="center"/>
    </xf>
    <xf numFmtId="49" fontId="7" fillId="6" borderId="42" xfId="0" applyNumberFormat="1" applyFont="1" applyFill="1" applyBorder="1" applyAlignment="1" applyProtection="1">
      <alignment horizontal="center" vertical="center"/>
      <protection locked="0"/>
    </xf>
    <xf numFmtId="49" fontId="7" fillId="6" borderId="8" xfId="0" applyNumberFormat="1" applyFont="1" applyFill="1" applyBorder="1" applyAlignment="1" applyProtection="1">
      <alignment horizontal="center" vertical="center"/>
      <protection locked="0"/>
    </xf>
    <xf numFmtId="49" fontId="7" fillId="6" borderId="43" xfId="0" applyNumberFormat="1" applyFont="1" applyFill="1" applyBorder="1" applyAlignment="1" applyProtection="1">
      <alignment horizontal="center" vertical="center"/>
      <protection locked="0"/>
    </xf>
    <xf numFmtId="49" fontId="7" fillId="6" borderId="56" xfId="0" applyNumberFormat="1" applyFont="1" applyFill="1" applyBorder="1" applyAlignment="1" applyProtection="1">
      <alignment horizontal="center" vertical="center"/>
      <protection locked="0"/>
    </xf>
    <xf numFmtId="49" fontId="7" fillId="6" borderId="50" xfId="0" applyNumberFormat="1" applyFont="1" applyFill="1" applyBorder="1" applyAlignment="1" applyProtection="1">
      <alignment horizontal="center" vertical="center"/>
      <protection locked="0"/>
    </xf>
    <xf numFmtId="49" fontId="7" fillId="6" borderId="5" xfId="0" applyNumberFormat="1" applyFont="1" applyFill="1" applyBorder="1" applyAlignment="1" applyProtection="1">
      <alignment horizontal="center" vertical="center"/>
      <protection locked="0"/>
    </xf>
    <xf numFmtId="49" fontId="7" fillId="6" borderId="17" xfId="0" applyNumberFormat="1" applyFont="1" applyFill="1" applyBorder="1" applyAlignment="1" applyProtection="1">
      <alignment horizontal="center" vertical="center"/>
      <protection locked="0"/>
    </xf>
    <xf numFmtId="49" fontId="56" fillId="3" borderId="31" xfId="0" quotePrefix="1" applyNumberFormat="1" applyFont="1" applyFill="1" applyBorder="1" applyAlignment="1">
      <alignment horizontal="right" vertical="center"/>
    </xf>
    <xf numFmtId="49" fontId="56" fillId="3" borderId="22" xfId="0" quotePrefix="1" applyNumberFormat="1" applyFont="1" applyFill="1" applyBorder="1" applyAlignment="1">
      <alignment horizontal="right" vertical="center"/>
    </xf>
    <xf numFmtId="49" fontId="22" fillId="3" borderId="109" xfId="0" applyNumberFormat="1" applyFont="1" applyFill="1" applyBorder="1" applyAlignment="1" applyProtection="1">
      <alignment horizontal="center" vertical="center"/>
      <protection locked="0"/>
    </xf>
    <xf numFmtId="0" fontId="4" fillId="3" borderId="62" xfId="0" applyFont="1" applyFill="1" applyBorder="1" applyAlignment="1">
      <alignment horizontal="left" vertical="center"/>
    </xf>
    <xf numFmtId="0" fontId="4" fillId="3" borderId="60" xfId="0" applyFont="1" applyFill="1" applyBorder="1" applyAlignment="1">
      <alignment horizontal="left" vertical="center"/>
    </xf>
    <xf numFmtId="0" fontId="4" fillId="3" borderId="63" xfId="0" applyFont="1" applyFill="1" applyBorder="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78" xfId="0" applyFont="1" applyFill="1" applyBorder="1" applyAlignment="1">
      <alignment horizontal="left" vertical="center"/>
    </xf>
    <xf numFmtId="0" fontId="27" fillId="3" borderId="7" xfId="0" applyFont="1" applyFill="1" applyBorder="1" applyAlignment="1">
      <alignment horizontal="right" vertical="center"/>
    </xf>
    <xf numFmtId="0" fontId="27" fillId="3" borderId="8" xfId="0" applyFont="1" applyFill="1" applyBorder="1" applyAlignment="1">
      <alignment horizontal="right" vertical="center"/>
    </xf>
    <xf numFmtId="0" fontId="27" fillId="3" borderId="2" xfId="0" applyFont="1" applyFill="1" applyBorder="1" applyAlignment="1">
      <alignment horizontal="right" vertical="center"/>
    </xf>
    <xf numFmtId="0" fontId="27" fillId="3" borderId="0" xfId="0" applyFont="1" applyFill="1" applyAlignment="1">
      <alignment horizontal="right" vertical="center"/>
    </xf>
    <xf numFmtId="0" fontId="27" fillId="3" borderId="57" xfId="0" applyFont="1" applyFill="1" applyBorder="1" applyAlignment="1">
      <alignment horizontal="right" vertical="center"/>
    </xf>
    <xf numFmtId="0" fontId="27" fillId="3" borderId="42" xfId="0" applyFont="1" applyFill="1" applyBorder="1" applyAlignment="1">
      <alignment horizontal="right" vertical="center"/>
    </xf>
    <xf numFmtId="0" fontId="27" fillId="3" borderId="58" xfId="0" applyFont="1" applyFill="1" applyBorder="1" applyAlignment="1">
      <alignment horizontal="right" vertical="center"/>
    </xf>
    <xf numFmtId="0" fontId="27" fillId="3" borderId="56" xfId="0" applyFont="1" applyFill="1" applyBorder="1" applyAlignment="1">
      <alignment horizontal="right" vertical="center"/>
    </xf>
    <xf numFmtId="0" fontId="27" fillId="3" borderId="15" xfId="0" applyFont="1" applyFill="1" applyBorder="1" applyAlignment="1">
      <alignment horizontal="right" vertical="center"/>
    </xf>
    <xf numFmtId="0" fontId="27" fillId="3" borderId="49" xfId="0" applyFont="1" applyFill="1" applyBorder="1" applyAlignment="1">
      <alignment horizontal="right" vertical="center"/>
    </xf>
    <xf numFmtId="0" fontId="27" fillId="3" borderId="18" xfId="0" applyFont="1" applyFill="1" applyBorder="1" applyAlignment="1">
      <alignment horizontal="right" vertical="center"/>
    </xf>
    <xf numFmtId="0" fontId="27" fillId="3" borderId="50" xfId="0" applyFont="1" applyFill="1" applyBorder="1" applyAlignment="1">
      <alignment horizontal="right" vertical="center"/>
    </xf>
    <xf numFmtId="0" fontId="27" fillId="3" borderId="52" xfId="0" applyFont="1" applyFill="1" applyBorder="1" applyAlignment="1">
      <alignment horizontal="right" vertical="center"/>
    </xf>
    <xf numFmtId="0" fontId="27" fillId="3" borderId="5" xfId="0" applyFont="1" applyFill="1" applyBorder="1" applyAlignment="1">
      <alignment horizontal="right" vertical="center"/>
    </xf>
    <xf numFmtId="182" fontId="12" fillId="3" borderId="8" xfId="0" applyNumberFormat="1" applyFont="1" applyFill="1" applyBorder="1" applyAlignment="1">
      <alignment horizontal="right" vertical="center"/>
    </xf>
    <xf numFmtId="185" fontId="6" fillId="3" borderId="27" xfId="1" applyNumberFormat="1" applyFont="1" applyFill="1" applyBorder="1" applyAlignment="1" applyProtection="1">
      <alignment horizontal="right" vertical="center"/>
    </xf>
    <xf numFmtId="185" fontId="6" fillId="3" borderId="28" xfId="1" applyNumberFormat="1" applyFont="1" applyFill="1" applyBorder="1" applyAlignment="1" applyProtection="1">
      <alignment horizontal="right" vertical="center"/>
    </xf>
    <xf numFmtId="185" fontId="16" fillId="5" borderId="27" xfId="1" applyNumberFormat="1" applyFont="1" applyFill="1" applyBorder="1" applyAlignment="1" applyProtection="1">
      <alignment horizontal="right" vertical="center"/>
      <protection locked="0"/>
    </xf>
    <xf numFmtId="185" fontId="16" fillId="5" borderId="28" xfId="1" applyNumberFormat="1" applyFont="1" applyFill="1" applyBorder="1" applyAlignment="1" applyProtection="1">
      <alignment horizontal="right" vertical="center"/>
      <protection locked="0"/>
    </xf>
    <xf numFmtId="0" fontId="6" fillId="5" borderId="49" xfId="0" applyFont="1" applyFill="1" applyBorder="1" applyAlignment="1" applyProtection="1">
      <alignment horizontal="center" vertical="center"/>
      <protection locked="0"/>
    </xf>
    <xf numFmtId="0" fontId="6" fillId="5" borderId="56" xfId="0" applyFont="1" applyFill="1" applyBorder="1" applyAlignment="1" applyProtection="1">
      <alignment horizontal="center" vertical="center"/>
      <protection locked="0"/>
    </xf>
    <xf numFmtId="0" fontId="6" fillId="5" borderId="50" xfId="0" applyFont="1" applyFill="1" applyBorder="1" applyAlignment="1" applyProtection="1">
      <alignment horizontal="center" vertical="center"/>
      <protection locked="0"/>
    </xf>
    <xf numFmtId="0" fontId="13" fillId="3" borderId="49" xfId="0" applyFont="1" applyFill="1" applyBorder="1" applyAlignment="1">
      <alignment horizontal="center" vertical="center" shrinkToFit="1"/>
    </xf>
    <xf numFmtId="0" fontId="13" fillId="3" borderId="30" xfId="0" applyFont="1" applyFill="1" applyBorder="1" applyAlignment="1">
      <alignment horizontal="center" vertical="center" shrinkToFit="1"/>
    </xf>
    <xf numFmtId="0" fontId="13" fillId="3" borderId="47" xfId="0" applyFont="1" applyFill="1" applyBorder="1" applyAlignment="1">
      <alignment horizontal="center" vertical="center" shrinkToFit="1"/>
    </xf>
    <xf numFmtId="0" fontId="13" fillId="3" borderId="29" xfId="0" applyFont="1" applyFill="1" applyBorder="1" applyAlignment="1">
      <alignment horizontal="center" vertical="center" shrinkToFit="1"/>
    </xf>
    <xf numFmtId="0" fontId="27" fillId="3" borderId="46" xfId="0" applyFont="1" applyFill="1" applyBorder="1" applyAlignment="1">
      <alignment horizontal="right" vertical="center"/>
    </xf>
    <xf numFmtId="0" fontId="27" fillId="3" borderId="4" xfId="0" applyFont="1" applyFill="1" applyBorder="1" applyAlignment="1">
      <alignment horizontal="right" vertical="center"/>
    </xf>
    <xf numFmtId="182" fontId="15" fillId="3" borderId="56" xfId="0" applyNumberFormat="1" applyFont="1" applyFill="1" applyBorder="1" applyAlignment="1">
      <alignment horizontal="center" vertical="center"/>
    </xf>
    <xf numFmtId="182" fontId="15" fillId="3" borderId="0" xfId="0" applyNumberFormat="1" applyFont="1" applyFill="1" applyAlignment="1">
      <alignment horizontal="center" vertical="center"/>
    </xf>
    <xf numFmtId="182" fontId="15" fillId="3" borderId="3" xfId="0" applyNumberFormat="1" applyFont="1" applyFill="1" applyBorder="1" applyAlignment="1">
      <alignment horizontal="center" vertical="center"/>
    </xf>
    <xf numFmtId="182" fontId="15" fillId="3" borderId="50" xfId="0" applyNumberFormat="1" applyFont="1" applyFill="1" applyBorder="1" applyAlignment="1">
      <alignment horizontal="center" vertical="center"/>
    </xf>
    <xf numFmtId="182" fontId="15" fillId="3" borderId="5" xfId="0" applyNumberFormat="1" applyFont="1" applyFill="1" applyBorder="1" applyAlignment="1">
      <alignment horizontal="center" vertical="center"/>
    </xf>
    <xf numFmtId="182" fontId="15" fillId="3" borderId="6" xfId="0" applyNumberFormat="1" applyFont="1" applyFill="1" applyBorder="1" applyAlignment="1">
      <alignment horizontal="center" vertical="center"/>
    </xf>
    <xf numFmtId="180" fontId="27" fillId="3" borderId="46" xfId="0" applyNumberFormat="1" applyFont="1" applyFill="1" applyBorder="1" applyAlignment="1">
      <alignment horizontal="center" vertical="center"/>
    </xf>
    <xf numFmtId="180" fontId="27" fillId="3" borderId="52" xfId="0" applyNumberFormat="1" applyFont="1" applyFill="1" applyBorder="1" applyAlignment="1">
      <alignment horizontal="center" vertical="center"/>
    </xf>
    <xf numFmtId="180" fontId="27" fillId="3" borderId="51" xfId="0" applyNumberFormat="1" applyFont="1" applyFill="1" applyBorder="1" applyAlignment="1">
      <alignment horizontal="center" vertical="center"/>
    </xf>
    <xf numFmtId="180" fontId="27" fillId="3" borderId="4" xfId="0" applyNumberFormat="1" applyFont="1" applyFill="1" applyBorder="1" applyAlignment="1">
      <alignment horizontal="center" vertical="center"/>
    </xf>
    <xf numFmtId="180" fontId="27" fillId="3" borderId="5" xfId="0" applyNumberFormat="1" applyFont="1" applyFill="1" applyBorder="1" applyAlignment="1">
      <alignment horizontal="center" vertical="center"/>
    </xf>
    <xf numFmtId="180" fontId="27" fillId="3" borderId="17" xfId="0" applyNumberFormat="1" applyFont="1" applyFill="1" applyBorder="1" applyAlignment="1">
      <alignment horizontal="center" vertical="center"/>
    </xf>
    <xf numFmtId="181" fontId="22" fillId="3" borderId="49" xfId="0" applyNumberFormat="1" applyFont="1" applyFill="1" applyBorder="1" applyAlignment="1">
      <alignment horizontal="center" vertical="center"/>
    </xf>
    <xf numFmtId="181" fontId="22" fillId="3" borderId="51" xfId="0" applyNumberFormat="1" applyFont="1" applyFill="1" applyBorder="1" applyAlignment="1">
      <alignment horizontal="center" vertical="center"/>
    </xf>
    <xf numFmtId="181" fontId="22" fillId="3" borderId="50" xfId="0" applyNumberFormat="1" applyFont="1" applyFill="1" applyBorder="1" applyAlignment="1">
      <alignment horizontal="center" vertical="center"/>
    </xf>
    <xf numFmtId="181" fontId="22" fillId="3" borderId="17" xfId="0" applyNumberFormat="1" applyFont="1" applyFill="1" applyBorder="1" applyAlignment="1">
      <alignment horizontal="center" vertical="center"/>
    </xf>
    <xf numFmtId="184" fontId="14" fillId="3" borderId="49" xfId="0" applyNumberFormat="1" applyFont="1" applyFill="1" applyBorder="1" applyAlignment="1">
      <alignment horizontal="right" vertical="center"/>
    </xf>
    <xf numFmtId="184" fontId="14" fillId="3" borderId="51" xfId="0" applyNumberFormat="1" applyFont="1" applyFill="1" applyBorder="1" applyAlignment="1">
      <alignment horizontal="right" vertical="center"/>
    </xf>
    <xf numFmtId="184" fontId="14" fillId="3" borderId="50" xfId="0" applyNumberFormat="1" applyFont="1" applyFill="1" applyBorder="1" applyAlignment="1">
      <alignment horizontal="right" vertical="center"/>
    </xf>
    <xf numFmtId="184" fontId="14" fillId="3" borderId="17" xfId="0" applyNumberFormat="1" applyFont="1" applyFill="1" applyBorder="1" applyAlignment="1">
      <alignment horizontal="right" vertical="center"/>
    </xf>
    <xf numFmtId="183" fontId="14" fillId="3" borderId="49" xfId="0" applyNumberFormat="1" applyFont="1" applyFill="1" applyBorder="1" applyAlignment="1">
      <alignment horizontal="right" vertical="center"/>
    </xf>
    <xf numFmtId="183" fontId="14" fillId="3" borderId="51" xfId="0" applyNumberFormat="1" applyFont="1" applyFill="1" applyBorder="1" applyAlignment="1">
      <alignment horizontal="right" vertical="center"/>
    </xf>
    <xf numFmtId="183" fontId="14" fillId="3" borderId="50" xfId="0" applyNumberFormat="1" applyFont="1" applyFill="1" applyBorder="1" applyAlignment="1">
      <alignment horizontal="right" vertical="center"/>
    </xf>
    <xf numFmtId="183" fontId="14" fillId="3" borderId="17" xfId="0" applyNumberFormat="1" applyFont="1" applyFill="1" applyBorder="1" applyAlignment="1">
      <alignment horizontal="right" vertical="center"/>
    </xf>
    <xf numFmtId="178" fontId="14" fillId="3" borderId="49" xfId="0" applyNumberFormat="1" applyFont="1" applyFill="1" applyBorder="1" applyAlignment="1">
      <alignment horizontal="right" vertical="center"/>
    </xf>
    <xf numFmtId="178" fontId="14" fillId="3" borderId="52" xfId="0" applyNumberFormat="1" applyFont="1" applyFill="1" applyBorder="1" applyAlignment="1">
      <alignment horizontal="right" vertical="center"/>
    </xf>
    <xf numFmtId="178" fontId="14" fillId="3" borderId="50" xfId="0" applyNumberFormat="1" applyFont="1" applyFill="1" applyBorder="1" applyAlignment="1">
      <alignment horizontal="right" vertical="center"/>
    </xf>
    <xf numFmtId="178" fontId="14" fillId="3" borderId="5" xfId="0" applyNumberFormat="1" applyFont="1" applyFill="1" applyBorder="1" applyAlignment="1">
      <alignment horizontal="right" vertical="center"/>
    </xf>
    <xf numFmtId="49" fontId="14" fillId="5" borderId="46" xfId="0" applyNumberFormat="1" applyFont="1" applyFill="1" applyBorder="1" applyProtection="1">
      <alignment vertical="center"/>
      <protection locked="0"/>
    </xf>
    <xf numFmtId="49" fontId="14" fillId="5" borderId="52" xfId="0" applyNumberFormat="1" applyFont="1" applyFill="1" applyBorder="1" applyProtection="1">
      <alignment vertical="center"/>
      <protection locked="0"/>
    </xf>
    <xf numFmtId="49" fontId="14" fillId="5" borderId="51" xfId="0" applyNumberFormat="1" applyFont="1" applyFill="1" applyBorder="1" applyProtection="1">
      <alignment vertical="center"/>
      <protection locked="0"/>
    </xf>
    <xf numFmtId="49" fontId="14" fillId="5" borderId="4" xfId="0" applyNumberFormat="1" applyFont="1" applyFill="1" applyBorder="1" applyProtection="1">
      <alignment vertical="center"/>
      <protection locked="0"/>
    </xf>
    <xf numFmtId="49" fontId="14" fillId="5" borderId="5" xfId="0" applyNumberFormat="1" applyFont="1" applyFill="1" applyBorder="1" applyProtection="1">
      <alignment vertical="center"/>
      <protection locked="0"/>
    </xf>
    <xf numFmtId="49" fontId="14" fillId="5" borderId="17" xfId="0" applyNumberFormat="1" applyFont="1" applyFill="1" applyBorder="1" applyProtection="1">
      <alignment vertical="center"/>
      <protection locked="0"/>
    </xf>
    <xf numFmtId="49" fontId="14" fillId="5" borderId="49" xfId="0" applyNumberFormat="1" applyFont="1" applyFill="1" applyBorder="1" applyProtection="1">
      <alignment vertical="center"/>
      <protection locked="0"/>
    </xf>
    <xf numFmtId="49" fontId="14" fillId="5" borderId="30" xfId="0" applyNumberFormat="1" applyFont="1" applyFill="1" applyBorder="1" applyProtection="1">
      <alignment vertical="center"/>
      <protection locked="0"/>
    </xf>
    <xf numFmtId="49" fontId="14" fillId="5" borderId="50" xfId="0" applyNumberFormat="1" applyFont="1" applyFill="1" applyBorder="1" applyProtection="1">
      <alignment vertical="center"/>
      <protection locked="0"/>
    </xf>
    <xf numFmtId="49" fontId="14" fillId="5" borderId="6" xfId="0" applyNumberFormat="1" applyFont="1" applyFill="1" applyBorder="1" applyProtection="1">
      <alignment vertical="center"/>
      <protection locked="0"/>
    </xf>
    <xf numFmtId="0" fontId="15" fillId="5" borderId="46" xfId="0" applyFont="1" applyFill="1" applyBorder="1" applyAlignment="1" applyProtection="1">
      <alignment horizontal="left" vertical="center"/>
      <protection locked="0"/>
    </xf>
    <xf numFmtId="0" fontId="15" fillId="5" borderId="52" xfId="0" applyFont="1" applyFill="1" applyBorder="1" applyAlignment="1" applyProtection="1">
      <alignment horizontal="left" vertical="center"/>
      <protection locked="0"/>
    </xf>
    <xf numFmtId="0" fontId="15" fillId="5" borderId="30" xfId="0" applyFont="1" applyFill="1" applyBorder="1" applyAlignment="1" applyProtection="1">
      <alignment horizontal="left" vertical="center"/>
      <protection locked="0"/>
    </xf>
    <xf numFmtId="0" fontId="15" fillId="5" borderId="4" xfId="0" applyFont="1" applyFill="1" applyBorder="1" applyAlignment="1" applyProtection="1">
      <alignment horizontal="left" vertical="center"/>
      <protection locked="0"/>
    </xf>
    <xf numFmtId="0" fontId="15" fillId="5" borderId="5" xfId="0" applyFont="1" applyFill="1" applyBorder="1" applyAlignment="1" applyProtection="1">
      <alignment horizontal="left" vertical="center"/>
      <protection locked="0"/>
    </xf>
    <xf numFmtId="0" fontId="15" fillId="5" borderId="6" xfId="0" applyFont="1" applyFill="1" applyBorder="1" applyAlignment="1" applyProtection="1">
      <alignment horizontal="left" vertical="center"/>
      <protection locked="0"/>
    </xf>
    <xf numFmtId="49" fontId="14" fillId="5" borderId="49" xfId="0" applyNumberFormat="1" applyFont="1" applyFill="1" applyBorder="1" applyAlignment="1" applyProtection="1">
      <alignment horizontal="right" vertical="center"/>
      <protection locked="0"/>
    </xf>
    <xf numFmtId="49" fontId="14" fillId="5" borderId="51" xfId="0" applyNumberFormat="1" applyFont="1" applyFill="1" applyBorder="1" applyAlignment="1" applyProtection="1">
      <alignment horizontal="right" vertical="center"/>
      <protection locked="0"/>
    </xf>
    <xf numFmtId="49" fontId="14" fillId="5" borderId="50" xfId="0" applyNumberFormat="1" applyFont="1" applyFill="1" applyBorder="1" applyAlignment="1" applyProtection="1">
      <alignment horizontal="right" vertical="center"/>
      <protection locked="0"/>
    </xf>
    <xf numFmtId="49" fontId="14" fillId="5" borderId="17" xfId="0" applyNumberFormat="1" applyFont="1" applyFill="1" applyBorder="1" applyAlignment="1" applyProtection="1">
      <alignment horizontal="right" vertical="center"/>
      <protection locked="0"/>
    </xf>
    <xf numFmtId="49" fontId="14" fillId="5" borderId="30" xfId="0" applyNumberFormat="1" applyFont="1" applyFill="1" applyBorder="1" applyAlignment="1" applyProtection="1">
      <alignment horizontal="right" vertical="center"/>
      <protection locked="0"/>
    </xf>
    <xf numFmtId="49" fontId="14" fillId="5" borderId="6" xfId="0" applyNumberFormat="1" applyFont="1" applyFill="1" applyBorder="1" applyAlignment="1" applyProtection="1">
      <alignment horizontal="right" vertical="center"/>
      <protection locked="0"/>
    </xf>
    <xf numFmtId="49" fontId="14" fillId="5" borderId="52" xfId="0" applyNumberFormat="1" applyFont="1" applyFill="1" applyBorder="1" applyAlignment="1" applyProtection="1">
      <alignment horizontal="right" vertical="center"/>
      <protection locked="0"/>
    </xf>
    <xf numFmtId="49" fontId="14" fillId="5" borderId="5" xfId="0" applyNumberFormat="1" applyFont="1" applyFill="1" applyBorder="1" applyAlignment="1" applyProtection="1">
      <alignment horizontal="right" vertical="center"/>
      <protection locked="0"/>
    </xf>
    <xf numFmtId="49" fontId="14" fillId="5" borderId="56" xfId="0" applyNumberFormat="1" applyFont="1" applyFill="1" applyBorder="1" applyAlignment="1" applyProtection="1">
      <alignment horizontal="right" vertical="center"/>
      <protection locked="0"/>
    </xf>
    <xf numFmtId="49" fontId="14" fillId="5" borderId="55" xfId="0" applyNumberFormat="1" applyFont="1" applyFill="1" applyBorder="1" applyAlignment="1" applyProtection="1">
      <alignment horizontal="right" vertical="center"/>
      <protection locked="0"/>
    </xf>
    <xf numFmtId="49" fontId="14" fillId="5" borderId="0" xfId="0" applyNumberFormat="1" applyFont="1" applyFill="1" applyAlignment="1" applyProtection="1">
      <alignment horizontal="right" vertical="center"/>
      <protection locked="0"/>
    </xf>
    <xf numFmtId="49" fontId="21" fillId="2" borderId="10" xfId="0" applyNumberFormat="1" applyFont="1" applyFill="1" applyBorder="1" applyAlignment="1">
      <alignment horizontal="center" vertical="center" textRotation="255"/>
    </xf>
    <xf numFmtId="49" fontId="21" fillId="2" borderId="12" xfId="0" applyNumberFormat="1" applyFont="1" applyFill="1" applyBorder="1" applyAlignment="1">
      <alignment horizontal="center" vertical="center" textRotation="255"/>
    </xf>
    <xf numFmtId="49" fontId="21" fillId="2" borderId="11" xfId="0" applyNumberFormat="1" applyFont="1" applyFill="1" applyBorder="1" applyAlignment="1">
      <alignment horizontal="center" vertical="center" textRotation="255"/>
    </xf>
    <xf numFmtId="0" fontId="6" fillId="6" borderId="49" xfId="0" applyFont="1" applyFill="1" applyBorder="1" applyAlignment="1">
      <alignment horizontal="center" vertical="center"/>
    </xf>
    <xf numFmtId="0" fontId="6" fillId="6" borderId="52" xfId="0" applyFont="1" applyFill="1" applyBorder="1" applyAlignment="1">
      <alignment horizontal="center" vertical="center"/>
    </xf>
    <xf numFmtId="0" fontId="6" fillId="6" borderId="51" xfId="0" applyFont="1" applyFill="1" applyBorder="1" applyAlignment="1">
      <alignment horizontal="center" vertical="center"/>
    </xf>
    <xf numFmtId="0" fontId="6" fillId="6" borderId="50"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17" xfId="0" applyFont="1" applyFill="1" applyBorder="1" applyAlignment="1">
      <alignment horizontal="center" vertical="center"/>
    </xf>
    <xf numFmtId="0" fontId="15" fillId="5" borderId="49" xfId="0" applyFont="1" applyFill="1" applyBorder="1" applyAlignment="1" applyProtection="1">
      <alignment horizontal="center" vertical="center"/>
      <protection locked="0"/>
    </xf>
    <xf numFmtId="0" fontId="15" fillId="5" borderId="51" xfId="0" applyFont="1" applyFill="1" applyBorder="1" applyAlignment="1" applyProtection="1">
      <alignment horizontal="center" vertical="center"/>
      <protection locked="0"/>
    </xf>
    <xf numFmtId="0" fontId="15" fillId="5" borderId="50" xfId="0" applyFont="1" applyFill="1" applyBorder="1" applyAlignment="1" applyProtection="1">
      <alignment horizontal="center" vertical="center"/>
      <protection locked="0"/>
    </xf>
    <xf numFmtId="0" fontId="15" fillId="5" borderId="17" xfId="0" applyFont="1" applyFill="1" applyBorder="1" applyAlignment="1" applyProtection="1">
      <alignment horizontal="center" vertical="center"/>
      <protection locked="0"/>
    </xf>
    <xf numFmtId="0" fontId="6" fillId="6" borderId="39" xfId="0" applyFont="1" applyFill="1" applyBorder="1" applyAlignment="1">
      <alignment horizontal="center" vertical="center"/>
    </xf>
    <xf numFmtId="0" fontId="6" fillId="6" borderId="40" xfId="0" applyFont="1" applyFill="1" applyBorder="1" applyAlignment="1">
      <alignment horizontal="center" vertical="center"/>
    </xf>
    <xf numFmtId="0" fontId="6" fillId="6" borderId="44" xfId="0" applyFont="1" applyFill="1" applyBorder="1" applyAlignment="1">
      <alignment horizontal="center" vertical="center"/>
    </xf>
    <xf numFmtId="0" fontId="15" fillId="5" borderId="39" xfId="0" applyFont="1" applyFill="1" applyBorder="1" applyAlignment="1" applyProtection="1">
      <alignment horizontal="center" vertical="center"/>
      <protection locked="0"/>
    </xf>
    <xf numFmtId="0" fontId="15" fillId="5" borderId="44"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5" borderId="5" xfId="0" applyFont="1" applyFill="1" applyBorder="1" applyAlignment="1" applyProtection="1">
      <alignment horizontal="center" vertical="center"/>
      <protection locked="0"/>
    </xf>
    <xf numFmtId="0" fontId="6" fillId="3" borderId="55" xfId="0" applyFont="1" applyFill="1" applyBorder="1" applyAlignment="1">
      <alignment horizontal="left" vertical="center"/>
    </xf>
    <xf numFmtId="0" fontId="6" fillId="3" borderId="17" xfId="0" applyFont="1" applyFill="1" applyBorder="1" applyAlignment="1">
      <alignment horizontal="left" vertical="center"/>
    </xf>
    <xf numFmtId="0" fontId="6" fillId="5" borderId="52" xfId="0" applyFont="1" applyFill="1" applyBorder="1" applyAlignment="1" applyProtection="1">
      <alignment horizontal="center" vertical="center"/>
      <protection locked="0"/>
    </xf>
    <xf numFmtId="185" fontId="16" fillId="5" borderId="46" xfId="1" applyNumberFormat="1" applyFont="1" applyFill="1" applyBorder="1" applyAlignment="1" applyProtection="1">
      <alignment vertical="center"/>
      <protection locked="0"/>
    </xf>
    <xf numFmtId="185" fontId="16" fillId="5" borderId="52" xfId="1" applyNumberFormat="1" applyFont="1" applyFill="1" applyBorder="1" applyAlignment="1" applyProtection="1">
      <alignment vertical="center"/>
      <protection locked="0"/>
    </xf>
    <xf numFmtId="185" fontId="16" fillId="5" borderId="27" xfId="1" applyNumberFormat="1" applyFont="1" applyFill="1" applyBorder="1" applyAlignment="1" applyProtection="1">
      <alignment vertical="center"/>
      <protection locked="0"/>
    </xf>
    <xf numFmtId="185" fontId="16" fillId="5" borderId="28" xfId="1" applyNumberFormat="1" applyFont="1" applyFill="1" applyBorder="1" applyAlignment="1" applyProtection="1">
      <alignment vertical="center"/>
      <protection locked="0"/>
    </xf>
    <xf numFmtId="185" fontId="16" fillId="5" borderId="7" xfId="1" applyNumberFormat="1" applyFont="1" applyFill="1" applyBorder="1" applyAlignment="1" applyProtection="1">
      <alignment horizontal="right" vertical="center"/>
      <protection locked="0"/>
    </xf>
    <xf numFmtId="185" fontId="16" fillId="5" borderId="8" xfId="1" applyNumberFormat="1" applyFont="1" applyFill="1" applyBorder="1" applyAlignment="1" applyProtection="1">
      <alignment horizontal="right" vertical="center"/>
      <protection locked="0"/>
    </xf>
    <xf numFmtId="185" fontId="16" fillId="5" borderId="7" xfId="1" applyNumberFormat="1" applyFont="1" applyFill="1" applyBorder="1" applyAlignment="1" applyProtection="1">
      <alignment vertical="center"/>
      <protection locked="0"/>
    </xf>
    <xf numFmtId="185" fontId="16" fillId="5" borderId="8" xfId="1" applyNumberFormat="1" applyFont="1" applyFill="1" applyBorder="1" applyAlignment="1" applyProtection="1">
      <alignment vertical="center"/>
      <protection locked="0"/>
    </xf>
    <xf numFmtId="185" fontId="16" fillId="5" borderId="46" xfId="1" applyNumberFormat="1" applyFont="1" applyFill="1" applyBorder="1" applyAlignment="1" applyProtection="1">
      <alignment horizontal="right" vertical="center"/>
      <protection locked="0"/>
    </xf>
    <xf numFmtId="185" fontId="16" fillId="5" borderId="52" xfId="1" applyNumberFormat="1" applyFont="1" applyFill="1" applyBorder="1" applyAlignment="1" applyProtection="1">
      <alignment horizontal="right" vertical="center"/>
      <protection locked="0"/>
    </xf>
    <xf numFmtId="38" fontId="16" fillId="5" borderId="7" xfId="1" applyFont="1" applyFill="1" applyBorder="1" applyAlignment="1" applyProtection="1">
      <alignment horizontal="right" vertical="center"/>
      <protection locked="0"/>
    </xf>
    <xf numFmtId="38" fontId="16" fillId="5" borderId="8" xfId="1" applyFont="1" applyFill="1" applyBorder="1" applyAlignment="1" applyProtection="1">
      <alignment horizontal="right" vertical="center"/>
      <protection locked="0"/>
    </xf>
    <xf numFmtId="38" fontId="16" fillId="5" borderId="4" xfId="1" applyFont="1" applyFill="1" applyBorder="1" applyAlignment="1" applyProtection="1">
      <alignment horizontal="right" vertical="center"/>
      <protection locked="0"/>
    </xf>
    <xf numFmtId="38" fontId="16" fillId="5" borderId="5" xfId="1" applyFont="1" applyFill="1" applyBorder="1" applyAlignment="1" applyProtection="1">
      <alignment horizontal="right" vertical="center"/>
      <protection locked="0"/>
    </xf>
    <xf numFmtId="185" fontId="6" fillId="3" borderId="46" xfId="1" applyNumberFormat="1" applyFont="1" applyFill="1" applyBorder="1" applyAlignment="1" applyProtection="1">
      <alignment horizontal="right" vertical="center"/>
    </xf>
    <xf numFmtId="185" fontId="6" fillId="3" borderId="52" xfId="1" applyNumberFormat="1" applyFont="1" applyFill="1" applyBorder="1" applyAlignment="1" applyProtection="1">
      <alignment horizontal="right" vertical="center"/>
    </xf>
    <xf numFmtId="181" fontId="22" fillId="0" borderId="49" xfId="0" applyNumberFormat="1" applyFont="1" applyBorder="1" applyAlignment="1">
      <alignment horizontal="center" vertical="center"/>
    </xf>
    <xf numFmtId="181" fontId="22" fillId="0" borderId="30" xfId="0" applyNumberFormat="1" applyFont="1" applyBorder="1" applyAlignment="1">
      <alignment horizontal="center" vertical="center"/>
    </xf>
    <xf numFmtId="181" fontId="22" fillId="0" borderId="50" xfId="0" applyNumberFormat="1" applyFont="1" applyBorder="1" applyAlignment="1">
      <alignment horizontal="center" vertical="center"/>
    </xf>
    <xf numFmtId="181" fontId="22" fillId="0" borderId="6" xfId="0" applyNumberFormat="1" applyFont="1" applyBorder="1" applyAlignment="1">
      <alignment horizontal="center"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6" xfId="0" applyFont="1" applyFill="1" applyBorder="1" applyAlignment="1">
      <alignment horizontal="center" vertical="center"/>
    </xf>
    <xf numFmtId="180" fontId="22" fillId="0" borderId="46" xfId="0" applyNumberFormat="1" applyFont="1" applyBorder="1" applyAlignment="1">
      <alignment horizontal="center" vertical="center"/>
    </xf>
    <xf numFmtId="180" fontId="22" fillId="0" borderId="52" xfId="0" applyNumberFormat="1" applyFont="1" applyBorder="1" applyAlignment="1">
      <alignment horizontal="center" vertical="center"/>
    </xf>
    <xf numFmtId="180" fontId="22" fillId="0" borderId="51" xfId="0" applyNumberFormat="1" applyFont="1" applyBorder="1" applyAlignment="1">
      <alignment horizontal="center" vertical="center"/>
    </xf>
    <xf numFmtId="180" fontId="22" fillId="0" borderId="4" xfId="0" applyNumberFormat="1" applyFont="1" applyBorder="1" applyAlignment="1">
      <alignment horizontal="center" vertical="center"/>
    </xf>
    <xf numFmtId="180" fontId="22" fillId="0" borderId="5" xfId="0" applyNumberFormat="1" applyFont="1" applyBorder="1" applyAlignment="1">
      <alignment horizontal="center" vertical="center"/>
    </xf>
    <xf numFmtId="180" fontId="22" fillId="0" borderId="17" xfId="0" applyNumberFormat="1" applyFont="1" applyBorder="1" applyAlignment="1">
      <alignment horizontal="center" vertical="center"/>
    </xf>
    <xf numFmtId="181" fontId="22" fillId="0" borderId="51" xfId="0" applyNumberFormat="1" applyFont="1" applyBorder="1" applyAlignment="1">
      <alignment horizontal="center" vertical="center"/>
    </xf>
    <xf numFmtId="181" fontId="22" fillId="0" borderId="17" xfId="0" applyNumberFormat="1" applyFont="1" applyBorder="1" applyAlignment="1">
      <alignment horizontal="center" vertical="center"/>
    </xf>
    <xf numFmtId="185" fontId="16" fillId="5" borderId="2" xfId="1" applyNumberFormat="1" applyFont="1" applyFill="1" applyBorder="1" applyAlignment="1" applyProtection="1">
      <alignment horizontal="right" vertical="center"/>
      <protection locked="0"/>
    </xf>
    <xf numFmtId="185" fontId="16" fillId="5" borderId="0" xfId="1" applyNumberFormat="1" applyFont="1" applyFill="1" applyBorder="1" applyAlignment="1" applyProtection="1">
      <alignment horizontal="right" vertical="center"/>
      <protection locked="0"/>
    </xf>
    <xf numFmtId="0" fontId="6" fillId="3" borderId="10" xfId="0" applyFont="1" applyFill="1" applyBorder="1" applyAlignment="1">
      <alignment horizontal="center" vertical="center" textRotation="255"/>
    </xf>
    <xf numFmtId="0" fontId="6" fillId="3" borderId="12" xfId="0" applyFont="1" applyFill="1" applyBorder="1" applyAlignment="1">
      <alignment horizontal="center" vertical="center" textRotation="255"/>
    </xf>
    <xf numFmtId="0" fontId="16" fillId="3" borderId="7" xfId="0" applyFont="1" applyFill="1" applyBorder="1" applyAlignment="1" applyProtection="1">
      <alignment horizontal="left" vertical="center" wrapText="1"/>
      <protection locked="0"/>
    </xf>
    <xf numFmtId="0" fontId="16" fillId="3" borderId="8" xfId="0" applyFont="1" applyFill="1" applyBorder="1" applyAlignment="1" applyProtection="1">
      <alignment horizontal="left" vertical="center" wrapText="1"/>
      <protection locked="0"/>
    </xf>
    <xf numFmtId="0" fontId="16" fillId="3" borderId="43" xfId="0" applyFont="1" applyFill="1" applyBorder="1" applyAlignment="1" applyProtection="1">
      <alignment horizontal="left" vertical="center" wrapText="1"/>
      <protection locked="0"/>
    </xf>
    <xf numFmtId="0" fontId="16" fillId="3" borderId="2" xfId="0" applyFont="1" applyFill="1" applyBorder="1" applyAlignment="1" applyProtection="1">
      <alignment horizontal="left" vertical="center" wrapText="1"/>
      <protection locked="0"/>
    </xf>
    <xf numFmtId="0" fontId="16" fillId="3" borderId="0" xfId="0" applyFont="1" applyFill="1" applyAlignment="1" applyProtection="1">
      <alignment horizontal="left" vertical="center" wrapText="1"/>
      <protection locked="0"/>
    </xf>
    <xf numFmtId="0" fontId="16" fillId="3" borderId="55" xfId="0" applyFont="1" applyFill="1" applyBorder="1" applyAlignment="1" applyProtection="1">
      <alignment horizontal="left" vertical="center" wrapText="1"/>
      <protection locked="0"/>
    </xf>
    <xf numFmtId="0" fontId="13" fillId="3" borderId="21" xfId="0" applyFont="1" applyFill="1" applyBorder="1" applyAlignment="1">
      <alignment horizontal="center" vertical="center" shrinkToFit="1"/>
    </xf>
    <xf numFmtId="0" fontId="13" fillId="3" borderId="24" xfId="0" applyFont="1" applyFill="1" applyBorder="1" applyAlignment="1">
      <alignment horizontal="center" vertical="center" shrinkToFit="1"/>
    </xf>
    <xf numFmtId="185" fontId="6" fillId="3" borderId="7" xfId="1" applyNumberFormat="1" applyFont="1" applyFill="1" applyBorder="1" applyAlignment="1" applyProtection="1">
      <alignment horizontal="right" vertical="center"/>
    </xf>
    <xf numFmtId="185" fontId="6" fillId="3" borderId="8" xfId="1" applyNumberFormat="1" applyFont="1" applyFill="1" applyBorder="1" applyAlignment="1" applyProtection="1">
      <alignment horizontal="right" vertical="center"/>
    </xf>
    <xf numFmtId="185" fontId="16" fillId="5" borderId="2" xfId="1" applyNumberFormat="1" applyFont="1" applyFill="1" applyBorder="1" applyAlignment="1" applyProtection="1">
      <alignment vertical="center"/>
      <protection locked="0"/>
    </xf>
    <xf numFmtId="185" fontId="16" fillId="5" borderId="0" xfId="1" applyNumberFormat="1" applyFont="1" applyFill="1" applyBorder="1" applyAlignment="1" applyProtection="1">
      <alignment vertical="center"/>
      <protection locked="0"/>
    </xf>
    <xf numFmtId="185" fontId="6" fillId="3" borderId="2" xfId="1" applyNumberFormat="1" applyFont="1" applyFill="1" applyBorder="1" applyAlignment="1" applyProtection="1">
      <alignment horizontal="right" vertical="center"/>
    </xf>
    <xf numFmtId="185" fontId="6" fillId="3" borderId="0" xfId="1" applyNumberFormat="1" applyFont="1" applyFill="1" applyBorder="1" applyAlignment="1" applyProtection="1">
      <alignment horizontal="right" vertical="center"/>
    </xf>
    <xf numFmtId="185" fontId="16" fillId="5" borderId="32" xfId="1" applyNumberFormat="1" applyFont="1" applyFill="1" applyBorder="1" applyAlignment="1" applyProtection="1">
      <alignment horizontal="right" vertical="center"/>
      <protection locked="0"/>
    </xf>
    <xf numFmtId="185" fontId="16" fillId="5" borderId="33" xfId="1" applyNumberFormat="1" applyFont="1" applyFill="1" applyBorder="1" applyAlignment="1" applyProtection="1">
      <alignment horizontal="right" vertical="center"/>
      <protection locked="0"/>
    </xf>
    <xf numFmtId="185" fontId="16" fillId="5" borderId="32" xfId="1" applyNumberFormat="1" applyFont="1" applyFill="1" applyBorder="1" applyAlignment="1" applyProtection="1">
      <alignment vertical="center"/>
      <protection locked="0"/>
    </xf>
    <xf numFmtId="185" fontId="16" fillId="5" borderId="33" xfId="1" applyNumberFormat="1" applyFont="1" applyFill="1" applyBorder="1" applyAlignment="1" applyProtection="1">
      <alignment vertical="center"/>
      <protection locked="0"/>
    </xf>
    <xf numFmtId="185" fontId="16" fillId="5" borderId="7" xfId="1" applyNumberFormat="1" applyFont="1" applyFill="1" applyBorder="1" applyAlignment="1" applyProtection="1">
      <alignment horizontal="right"/>
      <protection locked="0"/>
    </xf>
    <xf numFmtId="185" fontId="16" fillId="5" borderId="8" xfId="1" applyNumberFormat="1" applyFont="1" applyFill="1" applyBorder="1" applyAlignment="1" applyProtection="1">
      <alignment horizontal="right"/>
      <protection locked="0"/>
    </xf>
    <xf numFmtId="185" fontId="16" fillId="5" borderId="2" xfId="1" applyNumberFormat="1" applyFont="1" applyFill="1" applyBorder="1" applyAlignment="1" applyProtection="1">
      <alignment horizontal="right"/>
      <protection locked="0"/>
    </xf>
    <xf numFmtId="185" fontId="16" fillId="5" borderId="0" xfId="1" applyNumberFormat="1" applyFont="1" applyFill="1" applyBorder="1" applyAlignment="1" applyProtection="1">
      <alignment horizontal="right"/>
      <protection locked="0"/>
    </xf>
    <xf numFmtId="176" fontId="16" fillId="5" borderId="42" xfId="0" applyNumberFormat="1" applyFont="1" applyFill="1" applyBorder="1" applyAlignment="1" applyProtection="1">
      <alignment horizontal="left" vertical="center" wrapText="1"/>
      <protection locked="0"/>
    </xf>
    <xf numFmtId="176" fontId="16" fillId="5" borderId="8" xfId="0" applyNumberFormat="1" applyFont="1" applyFill="1" applyBorder="1" applyAlignment="1" applyProtection="1">
      <alignment horizontal="left" vertical="center" wrapText="1"/>
      <protection locked="0"/>
    </xf>
    <xf numFmtId="176" fontId="16" fillId="5" borderId="9" xfId="0" applyNumberFormat="1" applyFont="1" applyFill="1" applyBorder="1" applyAlignment="1" applyProtection="1">
      <alignment horizontal="left" vertical="center" wrapText="1"/>
      <protection locked="0"/>
    </xf>
    <xf numFmtId="185" fontId="16" fillId="5" borderId="7" xfId="0" applyNumberFormat="1" applyFont="1" applyFill="1" applyBorder="1" applyAlignment="1" applyProtection="1">
      <alignment horizontal="right" vertical="center"/>
      <protection locked="0"/>
    </xf>
    <xf numFmtId="185" fontId="16" fillId="5" borderId="8" xfId="0" applyNumberFormat="1" applyFont="1" applyFill="1" applyBorder="1" applyAlignment="1" applyProtection="1">
      <alignment horizontal="right" vertical="center"/>
      <protection locked="0"/>
    </xf>
    <xf numFmtId="176" fontId="6" fillId="3" borderId="7" xfId="0" applyNumberFormat="1" applyFont="1" applyFill="1" applyBorder="1" applyAlignment="1">
      <alignment horizontal="left" vertical="center" wrapText="1"/>
    </xf>
    <xf numFmtId="176" fontId="6" fillId="3" borderId="8" xfId="0" applyNumberFormat="1" applyFont="1" applyFill="1" applyBorder="1" applyAlignment="1">
      <alignment horizontal="left" vertical="center" wrapText="1"/>
    </xf>
    <xf numFmtId="176" fontId="6" fillId="3" borderId="9" xfId="0" applyNumberFormat="1" applyFont="1" applyFill="1" applyBorder="1" applyAlignment="1">
      <alignment horizontal="left" vertical="center" wrapText="1"/>
    </xf>
    <xf numFmtId="176" fontId="6" fillId="3" borderId="2" xfId="0" applyNumberFormat="1" applyFont="1" applyFill="1" applyBorder="1" applyAlignment="1">
      <alignment horizontal="left" vertical="center" wrapText="1"/>
    </xf>
    <xf numFmtId="176" fontId="6" fillId="3" borderId="0" xfId="0" applyNumberFormat="1" applyFont="1" applyFill="1" applyAlignment="1">
      <alignment horizontal="left" vertical="center" wrapText="1"/>
    </xf>
    <xf numFmtId="176" fontId="6" fillId="3" borderId="3" xfId="0" applyNumberFormat="1" applyFont="1" applyFill="1" applyBorder="1" applyAlignment="1">
      <alignment horizontal="left" vertical="center" wrapText="1"/>
    </xf>
    <xf numFmtId="185" fontId="6" fillId="3" borderId="7" xfId="0" applyNumberFormat="1" applyFont="1" applyFill="1" applyBorder="1" applyAlignment="1">
      <alignment horizontal="center" vertical="center"/>
    </xf>
    <xf numFmtId="185" fontId="6" fillId="3" borderId="8" xfId="0" applyNumberFormat="1" applyFont="1" applyFill="1" applyBorder="1" applyAlignment="1">
      <alignment horizontal="center" vertical="center"/>
    </xf>
    <xf numFmtId="185" fontId="6" fillId="3" borderId="9" xfId="0" applyNumberFormat="1" applyFont="1" applyFill="1" applyBorder="1" applyAlignment="1">
      <alignment horizontal="center" vertical="center"/>
    </xf>
    <xf numFmtId="185" fontId="6" fillId="3" borderId="2" xfId="0" applyNumberFormat="1" applyFont="1" applyFill="1" applyBorder="1" applyAlignment="1">
      <alignment horizontal="center" vertical="center"/>
    </xf>
    <xf numFmtId="185" fontId="6" fillId="3" borderId="0" xfId="0" applyNumberFormat="1" applyFont="1" applyFill="1" applyAlignment="1">
      <alignment horizontal="center" vertical="center"/>
    </xf>
    <xf numFmtId="185" fontId="6" fillId="3" borderId="3" xfId="0" applyNumberFormat="1" applyFont="1" applyFill="1" applyBorder="1" applyAlignment="1">
      <alignment horizontal="center" vertical="center"/>
    </xf>
    <xf numFmtId="185" fontId="16" fillId="3" borderId="7" xfId="1" applyNumberFormat="1" applyFont="1" applyFill="1" applyBorder="1" applyAlignment="1" applyProtection="1">
      <alignment horizontal="right"/>
    </xf>
    <xf numFmtId="185" fontId="16" fillId="3" borderId="8" xfId="1" applyNumberFormat="1" applyFont="1" applyFill="1" applyBorder="1" applyAlignment="1" applyProtection="1">
      <alignment horizontal="right"/>
    </xf>
    <xf numFmtId="185" fontId="16" fillId="3" borderId="4" xfId="1" applyNumberFormat="1" applyFont="1" applyFill="1" applyBorder="1" applyAlignment="1" applyProtection="1">
      <alignment horizontal="right"/>
    </xf>
    <xf numFmtId="185" fontId="16" fillId="3" borderId="5" xfId="1" applyNumberFormat="1" applyFont="1" applyFill="1" applyBorder="1" applyAlignment="1" applyProtection="1">
      <alignment horizontal="right"/>
    </xf>
    <xf numFmtId="185" fontId="16" fillId="5" borderId="4" xfId="1" applyNumberFormat="1" applyFont="1" applyFill="1" applyBorder="1" applyAlignment="1" applyProtection="1">
      <alignment horizontal="right" vertical="center"/>
      <protection locked="0"/>
    </xf>
    <xf numFmtId="185" fontId="16" fillId="5" borderId="5" xfId="1" applyNumberFormat="1" applyFont="1" applyFill="1" applyBorder="1" applyAlignment="1" applyProtection="1">
      <alignment horizontal="right" vertical="center"/>
      <protection locked="0"/>
    </xf>
    <xf numFmtId="0" fontId="16" fillId="5" borderId="46" xfId="0" applyFont="1" applyFill="1" applyBorder="1" applyAlignment="1" applyProtection="1">
      <alignment horizontal="left" vertical="center" wrapText="1"/>
      <protection locked="0"/>
    </xf>
    <xf numFmtId="0" fontId="16" fillId="5" borderId="52" xfId="0" applyFont="1" applyFill="1" applyBorder="1" applyAlignment="1" applyProtection="1">
      <alignment horizontal="left" vertical="center" wrapText="1"/>
      <protection locked="0"/>
    </xf>
    <xf numFmtId="0" fontId="16" fillId="5" borderId="51" xfId="0" applyFont="1" applyFill="1" applyBorder="1" applyAlignment="1" applyProtection="1">
      <alignment horizontal="left" vertical="center" wrapText="1"/>
      <protection locked="0"/>
    </xf>
    <xf numFmtId="0" fontId="16" fillId="5" borderId="45" xfId="0" applyFont="1" applyFill="1" applyBorder="1" applyAlignment="1" applyProtection="1">
      <alignment horizontal="left" vertical="center" wrapText="1"/>
      <protection locked="0"/>
    </xf>
    <xf numFmtId="0" fontId="16" fillId="5" borderId="40" xfId="0" applyFont="1" applyFill="1" applyBorder="1" applyAlignment="1" applyProtection="1">
      <alignment horizontal="left" vertical="center" wrapText="1"/>
      <protection locked="0"/>
    </xf>
    <xf numFmtId="0" fontId="16" fillId="5" borderId="44" xfId="0" applyFont="1" applyFill="1" applyBorder="1" applyAlignment="1" applyProtection="1">
      <alignment horizontal="left" vertical="center" wrapText="1"/>
      <protection locked="0"/>
    </xf>
    <xf numFmtId="0" fontId="16" fillId="5" borderId="2" xfId="0" applyFont="1" applyFill="1" applyBorder="1" applyAlignment="1" applyProtection="1">
      <alignment horizontal="left" vertical="center" wrapText="1"/>
      <protection locked="0"/>
    </xf>
    <xf numFmtId="0" fontId="16" fillId="5" borderId="0" xfId="0" applyFont="1" applyFill="1" applyAlignment="1" applyProtection="1">
      <alignment horizontal="left" vertical="center" wrapText="1"/>
      <protection locked="0"/>
    </xf>
    <xf numFmtId="0" fontId="16" fillId="5" borderId="55" xfId="0" applyFont="1" applyFill="1" applyBorder="1" applyAlignment="1" applyProtection="1">
      <alignment horizontal="left" vertical="center" wrapText="1"/>
      <protection locked="0"/>
    </xf>
    <xf numFmtId="0" fontId="13" fillId="3" borderId="56"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185" fontId="16" fillId="5" borderId="22" xfId="1" applyNumberFormat="1" applyFont="1" applyFill="1" applyBorder="1" applyAlignment="1" applyProtection="1">
      <alignment horizontal="right" vertical="center"/>
      <protection locked="0"/>
    </xf>
    <xf numFmtId="185" fontId="16" fillId="5" borderId="31" xfId="1" applyNumberFormat="1" applyFont="1" applyFill="1" applyBorder="1" applyAlignment="1" applyProtection="1">
      <alignment horizontal="right" vertical="center"/>
      <protection locked="0"/>
    </xf>
    <xf numFmtId="0" fontId="13" fillId="3" borderId="39" xfId="0" applyFont="1" applyFill="1" applyBorder="1" applyAlignment="1">
      <alignment horizontal="center" vertical="center" shrinkToFit="1"/>
    </xf>
    <xf numFmtId="0" fontId="13" fillId="3" borderId="41" xfId="0" applyFont="1" applyFill="1" applyBorder="1" applyAlignment="1">
      <alignment horizontal="center" vertical="center" shrinkToFit="1"/>
    </xf>
    <xf numFmtId="185" fontId="16" fillId="5" borderId="31" xfId="1" applyNumberFormat="1" applyFont="1" applyFill="1" applyBorder="1" applyAlignment="1" applyProtection="1">
      <alignment vertical="center"/>
      <protection locked="0"/>
    </xf>
    <xf numFmtId="185" fontId="16" fillId="5" borderId="22" xfId="1" applyNumberFormat="1" applyFont="1" applyFill="1" applyBorder="1" applyAlignment="1" applyProtection="1">
      <alignment vertical="center"/>
      <protection locked="0"/>
    </xf>
    <xf numFmtId="185" fontId="16" fillId="3" borderId="7" xfId="1" applyNumberFormat="1" applyFont="1" applyFill="1" applyBorder="1" applyAlignment="1" applyProtection="1">
      <alignment horizontal="center"/>
    </xf>
    <xf numFmtId="185" fontId="16" fillId="3" borderId="8" xfId="1" applyNumberFormat="1" applyFont="1" applyFill="1" applyBorder="1" applyAlignment="1" applyProtection="1">
      <alignment horizontal="center"/>
    </xf>
    <xf numFmtId="185" fontId="16" fillId="3" borderId="4" xfId="1" applyNumberFormat="1" applyFont="1" applyFill="1" applyBorder="1" applyAlignment="1" applyProtection="1">
      <alignment horizontal="center"/>
    </xf>
    <xf numFmtId="185" fontId="16" fillId="3" borderId="5" xfId="1" applyNumberFormat="1" applyFont="1" applyFill="1" applyBorder="1" applyAlignment="1" applyProtection="1">
      <alignment horizontal="center"/>
    </xf>
    <xf numFmtId="176" fontId="16" fillId="5" borderId="39" xfId="0" applyNumberFormat="1" applyFont="1" applyFill="1" applyBorder="1" applyAlignment="1" applyProtection="1">
      <alignment horizontal="left" vertical="center"/>
      <protection locked="0"/>
    </xf>
    <xf numFmtId="176" fontId="16" fillId="5" borderId="40" xfId="0" applyNumberFormat="1" applyFont="1" applyFill="1" applyBorder="1" applyAlignment="1" applyProtection="1">
      <alignment horizontal="left" vertical="center"/>
      <protection locked="0"/>
    </xf>
    <xf numFmtId="176" fontId="16" fillId="5" borderId="41" xfId="0" applyNumberFormat="1" applyFont="1" applyFill="1" applyBorder="1" applyAlignment="1" applyProtection="1">
      <alignment horizontal="left" vertical="center"/>
      <protection locked="0"/>
    </xf>
    <xf numFmtId="185" fontId="16" fillId="5" borderId="45" xfId="1" applyNumberFormat="1" applyFont="1" applyFill="1" applyBorder="1" applyAlignment="1" applyProtection="1">
      <alignment horizontal="right" vertical="center"/>
      <protection locked="0"/>
    </xf>
    <xf numFmtId="185" fontId="16" fillId="5" borderId="40" xfId="1" applyNumberFormat="1" applyFont="1" applyFill="1" applyBorder="1" applyAlignment="1" applyProtection="1">
      <alignment horizontal="right" vertical="center"/>
      <protection locked="0"/>
    </xf>
    <xf numFmtId="176" fontId="16" fillId="5" borderId="49" xfId="0" applyNumberFormat="1" applyFont="1" applyFill="1" applyBorder="1" applyAlignment="1" applyProtection="1">
      <alignment horizontal="left" vertical="center"/>
      <protection locked="0"/>
    </xf>
    <xf numFmtId="176" fontId="16" fillId="5" borderId="52" xfId="0" applyNumberFormat="1" applyFont="1" applyFill="1" applyBorder="1" applyAlignment="1" applyProtection="1">
      <alignment horizontal="left" vertical="center"/>
      <protection locked="0"/>
    </xf>
    <xf numFmtId="176" fontId="16" fillId="5" borderId="30" xfId="0" applyNumberFormat="1" applyFont="1" applyFill="1" applyBorder="1" applyAlignment="1" applyProtection="1">
      <alignment horizontal="left" vertical="center"/>
      <protection locked="0"/>
    </xf>
    <xf numFmtId="0" fontId="4" fillId="5" borderId="40" xfId="0" applyFont="1" applyFill="1" applyBorder="1" applyAlignment="1" applyProtection="1">
      <alignment horizontal="left" vertical="top"/>
      <protection locked="0"/>
    </xf>
    <xf numFmtId="49" fontId="16" fillId="5" borderId="0" xfId="0" applyNumberFormat="1" applyFont="1" applyFill="1" applyAlignment="1" applyProtection="1">
      <alignment horizontal="left" vertical="center"/>
      <protection locked="0"/>
    </xf>
    <xf numFmtId="49" fontId="16" fillId="5" borderId="0" xfId="0" applyNumberFormat="1" applyFont="1" applyFill="1" applyAlignment="1" applyProtection="1">
      <alignment horizontal="left" vertical="top"/>
      <protection locked="0"/>
    </xf>
    <xf numFmtId="0" fontId="4" fillId="5" borderId="0" xfId="0" applyFont="1" applyFill="1" applyAlignment="1" applyProtection="1">
      <alignment horizontal="center" vertical="center"/>
      <protection locked="0"/>
    </xf>
    <xf numFmtId="0" fontId="16" fillId="3" borderId="7"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5" xfId="0" applyFont="1" applyFill="1" applyBorder="1" applyAlignment="1">
      <alignment horizontal="left" vertical="center" wrapText="1"/>
    </xf>
    <xf numFmtId="0" fontId="13" fillId="3" borderId="42" xfId="0" applyFont="1" applyFill="1" applyBorder="1" applyAlignment="1">
      <alignment horizontal="center" vertical="center" shrinkToFit="1"/>
    </xf>
    <xf numFmtId="0" fontId="13" fillId="3" borderId="9" xfId="0" applyFont="1" applyFill="1" applyBorder="1" applyAlignment="1">
      <alignment horizontal="center" vertical="center" shrinkToFit="1"/>
    </xf>
    <xf numFmtId="185" fontId="6" fillId="3" borderId="31" xfId="1" applyNumberFormat="1" applyFont="1" applyFill="1" applyBorder="1" applyAlignment="1" applyProtection="1">
      <alignment horizontal="right" vertical="center"/>
    </xf>
    <xf numFmtId="185" fontId="6" fillId="3" borderId="22" xfId="1" applyNumberFormat="1" applyFont="1" applyFill="1" applyBorder="1" applyAlignment="1" applyProtection="1">
      <alignment horizontal="right" vertical="center"/>
    </xf>
    <xf numFmtId="0" fontId="4" fillId="5" borderId="0" xfId="0" applyFont="1" applyFill="1" applyAlignment="1" applyProtection="1">
      <alignment horizontal="left" vertical="top"/>
      <protection locked="0"/>
    </xf>
    <xf numFmtId="0" fontId="16" fillId="5" borderId="4" xfId="0" applyFont="1" applyFill="1" applyBorder="1" applyAlignment="1" applyProtection="1">
      <alignment horizontal="left" vertical="center" wrapText="1"/>
      <protection locked="0"/>
    </xf>
    <xf numFmtId="0" fontId="16" fillId="5" borderId="5" xfId="0" applyFont="1" applyFill="1" applyBorder="1" applyAlignment="1" applyProtection="1">
      <alignment horizontal="left" vertical="center" wrapText="1"/>
      <protection locked="0"/>
    </xf>
    <xf numFmtId="0" fontId="16" fillId="5" borderId="17" xfId="0" applyFont="1" applyFill="1" applyBorder="1" applyAlignment="1" applyProtection="1">
      <alignment horizontal="left" vertical="center" wrapText="1"/>
      <protection locked="0"/>
    </xf>
    <xf numFmtId="0" fontId="16" fillId="2" borderId="10" xfId="0" applyFont="1" applyFill="1" applyBorder="1" applyAlignment="1">
      <alignment horizontal="center" vertical="center" textRotation="255"/>
    </xf>
    <xf numFmtId="0" fontId="16" fillId="2" borderId="12" xfId="0" applyFont="1" applyFill="1" applyBorder="1" applyAlignment="1">
      <alignment horizontal="center" vertical="center" textRotation="255"/>
    </xf>
    <xf numFmtId="0" fontId="16" fillId="2" borderId="11" xfId="0" applyFont="1" applyFill="1" applyBorder="1" applyAlignment="1">
      <alignment horizontal="center" vertical="center" textRotation="255"/>
    </xf>
    <xf numFmtId="185" fontId="6" fillId="3" borderId="4" xfId="0" applyNumberFormat="1" applyFont="1" applyFill="1" applyBorder="1" applyAlignment="1">
      <alignment horizontal="center" vertical="center"/>
    </xf>
    <xf numFmtId="185" fontId="6" fillId="3" borderId="5" xfId="0" applyNumberFormat="1" applyFont="1" applyFill="1" applyBorder="1" applyAlignment="1">
      <alignment horizontal="center" vertical="center"/>
    </xf>
    <xf numFmtId="185" fontId="6" fillId="3" borderId="6" xfId="0" applyNumberFormat="1" applyFont="1" applyFill="1" applyBorder="1" applyAlignment="1">
      <alignment horizontal="center" vertical="center"/>
    </xf>
    <xf numFmtId="185" fontId="16" fillId="5" borderId="4" xfId="1" applyNumberFormat="1" applyFont="1" applyFill="1" applyBorder="1" applyAlignment="1" applyProtection="1">
      <alignment horizontal="right"/>
      <protection locked="0"/>
    </xf>
    <xf numFmtId="185" fontId="16" fillId="5" borderId="5" xfId="1" applyNumberFormat="1" applyFont="1" applyFill="1" applyBorder="1" applyAlignment="1" applyProtection="1">
      <alignment horizontal="right"/>
      <protection locked="0"/>
    </xf>
    <xf numFmtId="0" fontId="9" fillId="3" borderId="8" xfId="0" applyFont="1" applyFill="1" applyBorder="1" applyAlignment="1">
      <alignment horizontal="right" vertical="center"/>
    </xf>
    <xf numFmtId="176" fontId="16" fillId="5" borderId="50" xfId="0" applyNumberFormat="1" applyFont="1" applyFill="1" applyBorder="1" applyAlignment="1" applyProtection="1">
      <alignment horizontal="left" vertical="center"/>
      <protection locked="0"/>
    </xf>
    <xf numFmtId="176" fontId="16" fillId="5" borderId="5" xfId="0" applyNumberFormat="1" applyFont="1" applyFill="1" applyBorder="1" applyAlignment="1" applyProtection="1">
      <alignment horizontal="left" vertical="center"/>
      <protection locked="0"/>
    </xf>
    <xf numFmtId="176" fontId="16" fillId="5" borderId="6" xfId="0" applyNumberFormat="1" applyFont="1" applyFill="1" applyBorder="1" applyAlignment="1" applyProtection="1">
      <alignment horizontal="left" vertical="center"/>
      <protection locked="0"/>
    </xf>
    <xf numFmtId="185" fontId="16" fillId="5" borderId="4" xfId="1" applyNumberFormat="1" applyFont="1" applyFill="1" applyBorder="1" applyAlignment="1" applyProtection="1">
      <alignment vertical="center"/>
      <protection locked="0"/>
    </xf>
    <xf numFmtId="185" fontId="16" fillId="5" borderId="5" xfId="1" applyNumberFormat="1" applyFont="1" applyFill="1" applyBorder="1" applyAlignment="1" applyProtection="1">
      <alignment vertical="center"/>
      <protection locked="0"/>
    </xf>
    <xf numFmtId="0" fontId="6" fillId="3" borderId="0" xfId="0" applyFont="1" applyFill="1" applyAlignment="1">
      <alignment horizontal="left" vertical="center" wrapText="1"/>
    </xf>
    <xf numFmtId="0" fontId="6" fillId="3" borderId="5" xfId="0" applyFont="1" applyFill="1" applyBorder="1" applyAlignment="1">
      <alignment horizontal="left" vertical="center" wrapText="1"/>
    </xf>
    <xf numFmtId="0" fontId="6" fillId="3" borderId="7"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0" xfId="0" applyFont="1" applyFill="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180" fontId="22" fillId="3" borderId="7" xfId="0" applyNumberFormat="1" applyFont="1" applyFill="1" applyBorder="1" applyAlignment="1">
      <alignment horizontal="center" vertical="center"/>
    </xf>
    <xf numFmtId="180" fontId="22" fillId="3" borderId="8" xfId="0" applyNumberFormat="1" applyFont="1" applyFill="1" applyBorder="1" applyAlignment="1">
      <alignment horizontal="center" vertical="center"/>
    </xf>
    <xf numFmtId="180" fontId="22" fillId="3" borderId="43" xfId="0" applyNumberFormat="1" applyFont="1" applyFill="1" applyBorder="1" applyAlignment="1">
      <alignment horizontal="center" vertical="center"/>
    </xf>
    <xf numFmtId="180" fontId="22" fillId="3" borderId="4" xfId="0" applyNumberFormat="1" applyFont="1" applyFill="1" applyBorder="1" applyAlignment="1">
      <alignment horizontal="center" vertical="center"/>
    </xf>
    <xf numFmtId="180" fontId="22" fillId="3" borderId="5" xfId="0" applyNumberFormat="1" applyFont="1" applyFill="1" applyBorder="1" applyAlignment="1">
      <alignment horizontal="center" vertical="center"/>
    </xf>
    <xf numFmtId="180" fontId="22" fillId="3" borderId="17" xfId="0" applyNumberFormat="1" applyFont="1" applyFill="1" applyBorder="1" applyAlignment="1">
      <alignment horizontal="center" vertical="center"/>
    </xf>
    <xf numFmtId="181" fontId="22" fillId="3" borderId="42" xfId="0" applyNumberFormat="1" applyFont="1" applyFill="1" applyBorder="1" applyAlignment="1">
      <alignment horizontal="center" vertical="center"/>
    </xf>
    <xf numFmtId="181" fontId="22" fillId="3" borderId="9" xfId="0" applyNumberFormat="1" applyFont="1" applyFill="1" applyBorder="1" applyAlignment="1">
      <alignment horizontal="center" vertical="center"/>
    </xf>
    <xf numFmtId="181" fontId="22" fillId="3" borderId="6" xfId="0" applyNumberFormat="1" applyFont="1" applyFill="1" applyBorder="1" applyAlignment="1">
      <alignment horizontal="center" vertical="center"/>
    </xf>
    <xf numFmtId="185" fontId="13" fillId="3" borderId="8" xfId="1" applyNumberFormat="1" applyFont="1" applyFill="1" applyBorder="1" applyAlignment="1" applyProtection="1">
      <alignment horizontal="right" vertical="center"/>
    </xf>
    <xf numFmtId="185" fontId="13" fillId="3" borderId="9" xfId="1" applyNumberFormat="1" applyFont="1" applyFill="1" applyBorder="1" applyAlignment="1" applyProtection="1">
      <alignment horizontal="right" vertical="center"/>
    </xf>
    <xf numFmtId="185" fontId="13" fillId="3" borderId="0" xfId="1" applyNumberFormat="1" applyFont="1" applyFill="1" applyBorder="1" applyAlignment="1" applyProtection="1">
      <alignment horizontal="right" vertical="center"/>
    </xf>
    <xf numFmtId="185" fontId="13" fillId="3" borderId="3" xfId="1" applyNumberFormat="1" applyFont="1" applyFill="1" applyBorder="1" applyAlignment="1" applyProtection="1">
      <alignment horizontal="right" vertical="center"/>
    </xf>
    <xf numFmtId="0" fontId="12" fillId="6" borderId="25" xfId="0" applyFont="1" applyFill="1" applyBorder="1" applyAlignment="1">
      <alignment horizontal="center" vertical="center" shrinkToFit="1"/>
    </xf>
    <xf numFmtId="0" fontId="12" fillId="6" borderId="20" xfId="0" applyFont="1" applyFill="1" applyBorder="1" applyAlignment="1">
      <alignment horizontal="center" vertical="center" shrinkToFit="1"/>
    </xf>
    <xf numFmtId="0" fontId="12" fillId="6" borderId="120" xfId="0" applyFont="1" applyFill="1" applyBorder="1" applyAlignment="1">
      <alignment horizontal="center" vertical="center" shrinkToFit="1"/>
    </xf>
    <xf numFmtId="0" fontId="12" fillId="6" borderId="26" xfId="0" applyFont="1" applyFill="1" applyBorder="1" applyAlignment="1">
      <alignment horizontal="center" vertical="center" shrinkToFit="1"/>
    </xf>
    <xf numFmtId="185" fontId="16" fillId="5" borderId="46" xfId="1" applyNumberFormat="1" applyFont="1" applyFill="1" applyBorder="1" applyAlignment="1" applyProtection="1">
      <alignment horizontal="center" vertical="center"/>
      <protection locked="0"/>
    </xf>
    <xf numFmtId="185" fontId="16" fillId="5" borderId="52" xfId="1" applyNumberFormat="1" applyFont="1" applyFill="1" applyBorder="1" applyAlignment="1" applyProtection="1">
      <alignment horizontal="center" vertical="center"/>
      <protection locked="0"/>
    </xf>
    <xf numFmtId="49" fontId="14" fillId="3" borderId="46" xfId="0" applyNumberFormat="1" applyFont="1" applyFill="1" applyBorder="1">
      <alignment vertical="center"/>
    </xf>
    <xf numFmtId="49" fontId="14" fillId="3" borderId="52" xfId="0" applyNumberFormat="1" applyFont="1" applyFill="1" applyBorder="1">
      <alignment vertical="center"/>
    </xf>
    <xf numFmtId="49" fontId="14" fillId="3" borderId="51" xfId="0" applyNumberFormat="1" applyFont="1" applyFill="1" applyBorder="1">
      <alignment vertical="center"/>
    </xf>
    <xf numFmtId="49" fontId="14" fillId="3" borderId="4" xfId="0" applyNumberFormat="1" applyFont="1" applyFill="1" applyBorder="1">
      <alignment vertical="center"/>
    </xf>
    <xf numFmtId="49" fontId="14" fillId="3" borderId="5" xfId="0" applyNumberFormat="1" applyFont="1" applyFill="1" applyBorder="1">
      <alignment vertical="center"/>
    </xf>
    <xf numFmtId="49" fontId="14" fillId="3" borderId="17" xfId="0" applyNumberFormat="1" applyFont="1" applyFill="1" applyBorder="1">
      <alignment vertical="center"/>
    </xf>
    <xf numFmtId="49" fontId="14" fillId="3" borderId="49" xfId="0" applyNumberFormat="1" applyFont="1" applyFill="1" applyBorder="1">
      <alignment vertical="center"/>
    </xf>
    <xf numFmtId="49" fontId="14" fillId="3" borderId="30" xfId="0" applyNumberFormat="1" applyFont="1" applyFill="1" applyBorder="1">
      <alignment vertical="center"/>
    </xf>
    <xf numFmtId="49" fontId="14" fillId="3" borderId="50" xfId="0" applyNumberFormat="1" applyFont="1" applyFill="1" applyBorder="1">
      <alignment vertical="center"/>
    </xf>
    <xf numFmtId="49" fontId="14" fillId="3" borderId="6" xfId="0" applyNumberFormat="1" applyFont="1" applyFill="1" applyBorder="1">
      <alignment vertical="center"/>
    </xf>
    <xf numFmtId="0" fontId="15" fillId="3" borderId="46" xfId="0" applyFont="1" applyFill="1" applyBorder="1" applyAlignment="1">
      <alignment horizontal="left" vertical="center"/>
    </xf>
    <xf numFmtId="0" fontId="15" fillId="3" borderId="52" xfId="0" applyFont="1" applyFill="1" applyBorder="1" applyAlignment="1">
      <alignment horizontal="left" vertical="center"/>
    </xf>
    <xf numFmtId="0" fontId="15" fillId="3" borderId="30" xfId="0" applyFont="1" applyFill="1" applyBorder="1" applyAlignment="1">
      <alignment horizontal="left" vertical="center"/>
    </xf>
    <xf numFmtId="0" fontId="15" fillId="3" borderId="4" xfId="0" applyFont="1" applyFill="1" applyBorder="1" applyAlignment="1">
      <alignment horizontal="left" vertical="center"/>
    </xf>
    <xf numFmtId="0" fontId="15" fillId="3" borderId="5" xfId="0" applyFont="1" applyFill="1" applyBorder="1" applyAlignment="1">
      <alignment horizontal="left" vertical="center"/>
    </xf>
    <xf numFmtId="0" fontId="15" fillId="3" borderId="6" xfId="0" applyFont="1" applyFill="1" applyBorder="1" applyAlignment="1">
      <alignment horizontal="left" vertical="center"/>
    </xf>
    <xf numFmtId="49" fontId="14" fillId="3" borderId="49" xfId="0" applyNumberFormat="1" applyFont="1" applyFill="1" applyBorder="1" applyAlignment="1">
      <alignment horizontal="right" vertical="center"/>
    </xf>
    <xf numFmtId="49" fontId="14" fillId="3" borderId="51" xfId="0" applyNumberFormat="1" applyFont="1" applyFill="1" applyBorder="1" applyAlignment="1">
      <alignment horizontal="right" vertical="center"/>
    </xf>
    <xf numFmtId="49" fontId="14" fillId="3" borderId="50" xfId="0" applyNumberFormat="1" applyFont="1" applyFill="1" applyBorder="1" applyAlignment="1">
      <alignment horizontal="right" vertical="center"/>
    </xf>
    <xf numFmtId="49" fontId="14" fillId="3" borderId="17" xfId="0" applyNumberFormat="1" applyFont="1" applyFill="1" applyBorder="1" applyAlignment="1">
      <alignment horizontal="right" vertical="center"/>
    </xf>
    <xf numFmtId="49" fontId="14" fillId="3" borderId="30" xfId="0" applyNumberFormat="1" applyFont="1" applyFill="1" applyBorder="1" applyAlignment="1">
      <alignment horizontal="right" vertical="center"/>
    </xf>
    <xf numFmtId="49" fontId="14" fillId="3" borderId="6" xfId="0" applyNumberFormat="1" applyFont="1" applyFill="1" applyBorder="1" applyAlignment="1">
      <alignment horizontal="right" vertical="center"/>
    </xf>
    <xf numFmtId="49" fontId="14" fillId="3" borderId="56" xfId="0" applyNumberFormat="1" applyFont="1" applyFill="1" applyBorder="1" applyAlignment="1">
      <alignment horizontal="right" vertical="center"/>
    </xf>
    <xf numFmtId="49" fontId="14" fillId="3" borderId="55" xfId="0" applyNumberFormat="1" applyFont="1" applyFill="1" applyBorder="1" applyAlignment="1">
      <alignment horizontal="right" vertical="center"/>
    </xf>
    <xf numFmtId="49" fontId="14" fillId="3" borderId="52" xfId="0" applyNumberFormat="1" applyFont="1" applyFill="1" applyBorder="1" applyAlignment="1">
      <alignment horizontal="right" vertical="center"/>
    </xf>
    <xf numFmtId="49" fontId="14" fillId="3" borderId="5" xfId="0" applyNumberFormat="1" applyFont="1" applyFill="1" applyBorder="1" applyAlignment="1">
      <alignment horizontal="right" vertical="center"/>
    </xf>
    <xf numFmtId="0" fontId="6" fillId="5" borderId="49" xfId="0" applyFont="1" applyFill="1" applyBorder="1" applyAlignment="1">
      <alignment horizontal="center" vertical="center"/>
    </xf>
    <xf numFmtId="0" fontId="6" fillId="5" borderId="56" xfId="0" applyFont="1" applyFill="1" applyBorder="1" applyAlignment="1">
      <alignment horizontal="center" vertical="center"/>
    </xf>
    <xf numFmtId="0" fontId="15" fillId="5" borderId="49" xfId="0" applyFont="1" applyFill="1" applyBorder="1" applyAlignment="1">
      <alignment horizontal="center" vertical="center"/>
    </xf>
    <xf numFmtId="0" fontId="15" fillId="5" borderId="51" xfId="0" applyFont="1" applyFill="1" applyBorder="1" applyAlignment="1">
      <alignment horizontal="center" vertical="center"/>
    </xf>
    <xf numFmtId="0" fontId="15" fillId="5" borderId="39" xfId="0" applyFont="1" applyFill="1" applyBorder="1" applyAlignment="1">
      <alignment horizontal="center" vertical="center"/>
    </xf>
    <xf numFmtId="0" fontId="15" fillId="5" borderId="44"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56" xfId="0" applyFont="1" applyFill="1" applyBorder="1" applyAlignment="1">
      <alignment horizontal="center" vertical="center"/>
    </xf>
    <xf numFmtId="0" fontId="6" fillId="5" borderId="52" xfId="0" applyFont="1" applyFill="1" applyBorder="1" applyAlignment="1">
      <alignment horizontal="center" vertical="center"/>
    </xf>
    <xf numFmtId="0" fontId="6" fillId="5" borderId="0" xfId="0" applyFont="1" applyFill="1" applyAlignment="1">
      <alignment horizontal="center" vertical="center"/>
    </xf>
    <xf numFmtId="0" fontId="6" fillId="5" borderId="50" xfId="0" applyFont="1" applyFill="1" applyBorder="1" applyAlignment="1">
      <alignment horizontal="center" vertical="center"/>
    </xf>
    <xf numFmtId="0" fontId="15" fillId="5" borderId="50" xfId="0" applyFont="1" applyFill="1" applyBorder="1" applyAlignment="1">
      <alignment horizontal="center" vertical="center"/>
    </xf>
    <xf numFmtId="0" fontId="15" fillId="5" borderId="17" xfId="0" applyFont="1" applyFill="1" applyBorder="1" applyAlignment="1">
      <alignment horizontal="center" vertical="center"/>
    </xf>
    <xf numFmtId="49" fontId="14" fillId="3" borderId="0" xfId="0" applyNumberFormat="1" applyFont="1" applyFill="1" applyAlignment="1">
      <alignment horizontal="right" vertical="center"/>
    </xf>
    <xf numFmtId="0" fontId="6" fillId="3" borderId="50" xfId="0" applyFont="1" applyFill="1" applyBorder="1" applyAlignment="1">
      <alignment horizontal="center" vertical="center"/>
    </xf>
    <xf numFmtId="0" fontId="6" fillId="5" borderId="5" xfId="0" applyFont="1" applyFill="1" applyBorder="1" applyAlignment="1">
      <alignment horizontal="center" vertical="center"/>
    </xf>
    <xf numFmtId="38" fontId="16" fillId="3" borderId="7" xfId="1" applyFont="1" applyFill="1" applyBorder="1" applyAlignment="1" applyProtection="1">
      <alignment horizontal="right" vertical="center"/>
    </xf>
    <xf numFmtId="38" fontId="16" fillId="3" borderId="8" xfId="1" applyFont="1" applyFill="1" applyBorder="1" applyAlignment="1" applyProtection="1">
      <alignment horizontal="right" vertical="center"/>
    </xf>
    <xf numFmtId="38" fontId="16" fillId="3" borderId="4" xfId="1" applyFont="1" applyFill="1" applyBorder="1" applyAlignment="1" applyProtection="1">
      <alignment horizontal="right" vertical="center"/>
    </xf>
    <xf numFmtId="38" fontId="16" fillId="3" borderId="5" xfId="1" applyFont="1" applyFill="1" applyBorder="1" applyAlignment="1" applyProtection="1">
      <alignment horizontal="right" vertical="center"/>
    </xf>
    <xf numFmtId="185" fontId="16" fillId="3" borderId="46" xfId="1" applyNumberFormat="1" applyFont="1" applyFill="1" applyBorder="1" applyAlignment="1" applyProtection="1">
      <alignment horizontal="right" vertical="center"/>
    </xf>
    <xf numFmtId="185" fontId="16" fillId="3" borderId="52" xfId="1" applyNumberFormat="1" applyFont="1" applyFill="1" applyBorder="1" applyAlignment="1" applyProtection="1">
      <alignment horizontal="right" vertical="center"/>
    </xf>
    <xf numFmtId="185" fontId="16" fillId="3" borderId="2" xfId="1" applyNumberFormat="1" applyFont="1" applyFill="1" applyBorder="1" applyAlignment="1" applyProtection="1">
      <alignment horizontal="right" vertical="center"/>
    </xf>
    <xf numFmtId="185" fontId="16" fillId="3" borderId="0" xfId="1" applyNumberFormat="1" applyFont="1" applyFill="1" applyBorder="1" applyAlignment="1" applyProtection="1">
      <alignment horizontal="right" vertical="center"/>
    </xf>
    <xf numFmtId="185" fontId="16" fillId="3" borderId="7" xfId="1" applyNumberFormat="1" applyFont="1" applyFill="1" applyBorder="1" applyAlignment="1" applyProtection="1">
      <alignment horizontal="right" vertical="center"/>
    </xf>
    <xf numFmtId="185" fontId="16" fillId="3" borderId="8" xfId="1" applyNumberFormat="1" applyFont="1" applyFill="1" applyBorder="1" applyAlignment="1" applyProtection="1">
      <alignment horizontal="right" vertical="center"/>
    </xf>
    <xf numFmtId="185" fontId="16" fillId="3" borderId="27" xfId="1" applyNumberFormat="1" applyFont="1" applyFill="1" applyBorder="1" applyAlignment="1" applyProtection="1">
      <alignment horizontal="right" vertical="center"/>
    </xf>
    <xf numFmtId="185" fontId="16" fillId="3" borderId="28" xfId="1" applyNumberFormat="1" applyFont="1" applyFill="1" applyBorder="1" applyAlignment="1" applyProtection="1">
      <alignment horizontal="right" vertical="center"/>
    </xf>
    <xf numFmtId="0" fontId="16" fillId="3" borderId="46" xfId="0" applyFont="1" applyFill="1" applyBorder="1" applyAlignment="1">
      <alignment horizontal="left" vertical="center" wrapText="1"/>
    </xf>
    <xf numFmtId="0" fontId="16" fillId="3" borderId="52" xfId="0" applyFont="1" applyFill="1" applyBorder="1" applyAlignment="1">
      <alignment horizontal="left" vertical="center" wrapText="1"/>
    </xf>
    <xf numFmtId="0" fontId="16" fillId="3" borderId="51" xfId="0" applyFont="1" applyFill="1" applyBorder="1" applyAlignment="1">
      <alignment horizontal="left" vertical="center" wrapText="1"/>
    </xf>
    <xf numFmtId="0" fontId="16" fillId="3" borderId="45" xfId="0" applyFont="1" applyFill="1" applyBorder="1" applyAlignment="1">
      <alignment horizontal="left" vertical="center" wrapText="1"/>
    </xf>
    <xf numFmtId="0" fontId="16" fillId="3" borderId="40" xfId="0" applyFont="1" applyFill="1" applyBorder="1" applyAlignment="1">
      <alignment horizontal="left" vertical="center" wrapText="1"/>
    </xf>
    <xf numFmtId="0" fontId="16" fillId="3" borderId="44" xfId="0" applyFont="1" applyFill="1" applyBorder="1" applyAlignment="1">
      <alignment horizontal="left" vertical="center" wrapText="1"/>
    </xf>
    <xf numFmtId="185" fontId="16" fillId="3" borderId="7" xfId="1" applyNumberFormat="1" applyFont="1" applyFill="1" applyBorder="1" applyAlignment="1" applyProtection="1">
      <alignment vertical="center"/>
    </xf>
    <xf numFmtId="185" fontId="16" fillId="3" borderId="8" xfId="1" applyNumberFormat="1" applyFont="1" applyFill="1" applyBorder="1" applyAlignment="1" applyProtection="1">
      <alignment vertical="center"/>
    </xf>
    <xf numFmtId="185" fontId="16" fillId="3" borderId="46" xfId="1" applyNumberFormat="1" applyFont="1" applyFill="1" applyBorder="1" applyAlignment="1" applyProtection="1">
      <alignment vertical="center"/>
    </xf>
    <xf numFmtId="185" fontId="16" fillId="3" borderId="52" xfId="1" applyNumberFormat="1" applyFont="1" applyFill="1" applyBorder="1" applyAlignment="1" applyProtection="1">
      <alignment vertical="center"/>
    </xf>
    <xf numFmtId="185" fontId="16" fillId="3" borderId="2" xfId="1" applyNumberFormat="1" applyFont="1" applyFill="1" applyBorder="1" applyAlignment="1" applyProtection="1">
      <alignment vertical="center"/>
    </xf>
    <xf numFmtId="185" fontId="16" fillId="3" borderId="0" xfId="1" applyNumberFormat="1" applyFont="1" applyFill="1" applyBorder="1" applyAlignment="1" applyProtection="1">
      <alignment vertical="center"/>
    </xf>
    <xf numFmtId="185" fontId="16" fillId="3" borderId="27" xfId="1" applyNumberFormat="1" applyFont="1" applyFill="1" applyBorder="1" applyAlignment="1" applyProtection="1">
      <alignment vertical="center"/>
    </xf>
    <xf numFmtId="185" fontId="16" fillId="3" borderId="28" xfId="1" applyNumberFormat="1" applyFont="1" applyFill="1" applyBorder="1" applyAlignment="1" applyProtection="1">
      <alignment vertical="center"/>
    </xf>
    <xf numFmtId="185" fontId="16" fillId="3" borderId="32" xfId="1" applyNumberFormat="1" applyFont="1" applyFill="1" applyBorder="1" applyAlignment="1" applyProtection="1">
      <alignment horizontal="right" vertical="center"/>
    </xf>
    <xf numFmtId="185" fontId="16" fillId="3" borderId="33" xfId="1" applyNumberFormat="1" applyFont="1" applyFill="1" applyBorder="1" applyAlignment="1" applyProtection="1">
      <alignment horizontal="right" vertical="center"/>
    </xf>
    <xf numFmtId="185" fontId="16" fillId="3" borderId="32" xfId="1" applyNumberFormat="1" applyFont="1" applyFill="1" applyBorder="1" applyAlignment="1" applyProtection="1">
      <alignment vertical="center"/>
    </xf>
    <xf numFmtId="185" fontId="16" fillId="3" borderId="33" xfId="1" applyNumberFormat="1" applyFont="1" applyFill="1" applyBorder="1" applyAlignment="1" applyProtection="1">
      <alignment vertical="center"/>
    </xf>
    <xf numFmtId="0" fontId="16" fillId="3" borderId="4"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17" xfId="0" applyFont="1" applyFill="1" applyBorder="1" applyAlignment="1">
      <alignment horizontal="left" vertical="center" wrapText="1"/>
    </xf>
    <xf numFmtId="176" fontId="16" fillId="3" borderId="39" xfId="0" applyNumberFormat="1" applyFont="1" applyFill="1" applyBorder="1" applyAlignment="1">
      <alignment horizontal="left" vertical="center"/>
    </xf>
    <xf numFmtId="176" fontId="16" fillId="3" borderId="40" xfId="0" applyNumberFormat="1" applyFont="1" applyFill="1" applyBorder="1" applyAlignment="1">
      <alignment horizontal="left" vertical="center"/>
    </xf>
    <xf numFmtId="176" fontId="16" fillId="3" borderId="41" xfId="0" applyNumberFormat="1" applyFont="1" applyFill="1" applyBorder="1" applyAlignment="1">
      <alignment horizontal="left" vertical="center"/>
    </xf>
    <xf numFmtId="185" fontId="16" fillId="3" borderId="45" xfId="1" applyNumberFormat="1" applyFont="1" applyFill="1" applyBorder="1" applyAlignment="1" applyProtection="1">
      <alignment horizontal="right" vertical="center"/>
    </xf>
    <xf numFmtId="185" fontId="16" fillId="3" borderId="40" xfId="1" applyNumberFormat="1" applyFont="1" applyFill="1" applyBorder="1" applyAlignment="1" applyProtection="1">
      <alignment horizontal="right" vertical="center"/>
    </xf>
    <xf numFmtId="185" fontId="16" fillId="3" borderId="2" xfId="1" applyNumberFormat="1" applyFont="1" applyFill="1" applyBorder="1" applyAlignment="1" applyProtection="1">
      <alignment horizontal="right"/>
    </xf>
    <xf numFmtId="185" fontId="16" fillId="3" borderId="0" xfId="1" applyNumberFormat="1" applyFont="1" applyFill="1" applyBorder="1" applyAlignment="1" applyProtection="1">
      <alignment horizontal="right"/>
    </xf>
    <xf numFmtId="176" fontId="6" fillId="3" borderId="42" xfId="0" applyNumberFormat="1" applyFont="1" applyFill="1" applyBorder="1" applyAlignment="1">
      <alignment horizontal="left" vertical="center" wrapText="1"/>
    </xf>
    <xf numFmtId="185" fontId="6" fillId="3" borderId="7" xfId="0" applyNumberFormat="1" applyFont="1" applyFill="1" applyBorder="1" applyAlignment="1">
      <alignment horizontal="right" vertical="center"/>
    </xf>
    <xf numFmtId="185" fontId="6" fillId="3" borderId="8" xfId="0" applyNumberFormat="1" applyFont="1" applyFill="1" applyBorder="1" applyAlignment="1">
      <alignment horizontal="right" vertical="center"/>
    </xf>
    <xf numFmtId="176" fontId="6" fillId="3" borderId="49" xfId="0" applyNumberFormat="1" applyFont="1" applyFill="1" applyBorder="1" applyAlignment="1">
      <alignment horizontal="left" vertical="center"/>
    </xf>
    <xf numFmtId="176" fontId="6" fillId="3" borderId="52" xfId="0" applyNumberFormat="1" applyFont="1" applyFill="1" applyBorder="1" applyAlignment="1">
      <alignment horizontal="left" vertical="center"/>
    </xf>
    <xf numFmtId="176" fontId="6" fillId="3" borderId="30" xfId="0" applyNumberFormat="1" applyFont="1" applyFill="1" applyBorder="1" applyAlignment="1">
      <alignment horizontal="left" vertical="center"/>
    </xf>
    <xf numFmtId="185" fontId="16" fillId="3" borderId="46" xfId="1" applyNumberFormat="1" applyFont="1" applyFill="1" applyBorder="1" applyAlignment="1" applyProtection="1">
      <alignment horizontal="center" vertical="center"/>
    </xf>
    <xf numFmtId="185" fontId="16" fillId="3" borderId="52" xfId="1" applyNumberFormat="1" applyFont="1" applyFill="1" applyBorder="1" applyAlignment="1" applyProtection="1">
      <alignment horizontal="center" vertical="center"/>
    </xf>
    <xf numFmtId="176" fontId="6" fillId="3" borderId="50" xfId="0" applyNumberFormat="1" applyFont="1" applyFill="1" applyBorder="1" applyAlignment="1">
      <alignment horizontal="left" vertical="center"/>
    </xf>
    <xf numFmtId="176" fontId="6" fillId="3" borderId="5" xfId="0" applyNumberFormat="1" applyFont="1" applyFill="1" applyBorder="1" applyAlignment="1">
      <alignment horizontal="left" vertical="center"/>
    </xf>
    <xf numFmtId="176" fontId="6" fillId="3" borderId="6" xfId="0" applyNumberFormat="1" applyFont="1" applyFill="1" applyBorder="1" applyAlignment="1">
      <alignment horizontal="left" vertical="center"/>
    </xf>
    <xf numFmtId="185" fontId="16" fillId="3" borderId="4" xfId="1" applyNumberFormat="1" applyFont="1" applyFill="1" applyBorder="1" applyAlignment="1" applyProtection="1">
      <alignment horizontal="right" vertical="center"/>
    </xf>
    <xf numFmtId="185" fontId="16" fillId="3" borderId="5" xfId="1" applyNumberFormat="1" applyFont="1" applyFill="1" applyBorder="1" applyAlignment="1" applyProtection="1">
      <alignment horizontal="right" vertical="center"/>
    </xf>
    <xf numFmtId="38" fontId="16" fillId="5" borderId="7" xfId="1" applyFont="1" applyFill="1" applyBorder="1" applyAlignment="1" applyProtection="1">
      <alignment horizontal="right" vertical="center"/>
    </xf>
    <xf numFmtId="38" fontId="16" fillId="5" borderId="8" xfId="1" applyFont="1" applyFill="1" applyBorder="1" applyAlignment="1" applyProtection="1">
      <alignment horizontal="right" vertical="center"/>
    </xf>
    <xf numFmtId="38" fontId="16" fillId="5" borderId="4" xfId="1" applyFont="1" applyFill="1" applyBorder="1" applyAlignment="1" applyProtection="1">
      <alignment horizontal="right" vertical="center"/>
    </xf>
    <xf numFmtId="38" fontId="16" fillId="5" borderId="5" xfId="1" applyFont="1" applyFill="1" applyBorder="1" applyAlignment="1" applyProtection="1">
      <alignment horizontal="right" vertical="center"/>
    </xf>
    <xf numFmtId="185" fontId="16" fillId="5" borderId="7" xfId="1" applyNumberFormat="1" applyFont="1" applyFill="1" applyBorder="1" applyAlignment="1" applyProtection="1">
      <alignment horizontal="right" vertical="center"/>
    </xf>
    <xf numFmtId="185" fontId="16" fillId="5" borderId="22" xfId="1" applyNumberFormat="1" applyFont="1" applyFill="1" applyBorder="1" applyAlignment="1" applyProtection="1">
      <alignment horizontal="right" vertical="center"/>
    </xf>
    <xf numFmtId="185" fontId="16" fillId="5" borderId="31" xfId="1" applyNumberFormat="1" applyFont="1" applyFill="1" applyBorder="1" applyAlignment="1" applyProtection="1">
      <alignment horizontal="right" vertical="center"/>
    </xf>
    <xf numFmtId="185" fontId="16" fillId="5" borderId="31" xfId="1" applyNumberFormat="1" applyFont="1" applyFill="1" applyBorder="1" applyAlignment="1" applyProtection="1">
      <alignment vertical="center"/>
    </xf>
    <xf numFmtId="185" fontId="16" fillId="5" borderId="22" xfId="1" applyNumberFormat="1" applyFont="1" applyFill="1" applyBorder="1" applyAlignment="1" applyProtection="1">
      <alignment vertical="center"/>
    </xf>
    <xf numFmtId="185" fontId="16" fillId="5" borderId="27" xfId="1" applyNumberFormat="1" applyFont="1" applyFill="1" applyBorder="1" applyAlignment="1" applyProtection="1">
      <alignment horizontal="right" vertical="center"/>
    </xf>
    <xf numFmtId="185" fontId="16" fillId="5" borderId="28" xfId="1" applyNumberFormat="1" applyFont="1" applyFill="1" applyBorder="1" applyAlignment="1" applyProtection="1">
      <alignment horizontal="right" vertical="center"/>
    </xf>
    <xf numFmtId="0" fontId="16" fillId="5" borderId="46" xfId="0" applyFont="1" applyFill="1" applyBorder="1" applyAlignment="1">
      <alignment horizontal="left" vertical="center" wrapText="1"/>
    </xf>
    <xf numFmtId="0" fontId="16" fillId="5" borderId="52" xfId="0" applyFont="1" applyFill="1" applyBorder="1" applyAlignment="1">
      <alignment horizontal="left" vertical="center" wrapText="1"/>
    </xf>
    <xf numFmtId="0" fontId="16" fillId="5" borderId="51" xfId="0" applyFont="1" applyFill="1" applyBorder="1" applyAlignment="1">
      <alignment horizontal="left" vertical="center" wrapText="1"/>
    </xf>
    <xf numFmtId="0" fontId="16" fillId="5" borderId="45" xfId="0" applyFont="1" applyFill="1" applyBorder="1" applyAlignment="1">
      <alignment horizontal="left" vertical="center" wrapText="1"/>
    </xf>
    <xf numFmtId="0" fontId="16" fillId="5" borderId="40" xfId="0" applyFont="1" applyFill="1" applyBorder="1" applyAlignment="1">
      <alignment horizontal="left" vertical="center" wrapText="1"/>
    </xf>
    <xf numFmtId="0" fontId="16" fillId="5" borderId="44" xfId="0" applyFont="1" applyFill="1" applyBorder="1" applyAlignment="1">
      <alignment horizontal="left" vertical="center" wrapText="1"/>
    </xf>
    <xf numFmtId="185" fontId="16" fillId="5" borderId="27" xfId="1" applyNumberFormat="1" applyFont="1" applyFill="1" applyBorder="1" applyAlignment="1" applyProtection="1">
      <alignment vertical="center"/>
    </xf>
    <xf numFmtId="185" fontId="16" fillId="5" borderId="28" xfId="1" applyNumberFormat="1" applyFont="1" applyFill="1" applyBorder="1" applyAlignment="1" applyProtection="1">
      <alignment vertical="center"/>
    </xf>
    <xf numFmtId="0" fontId="16" fillId="5" borderId="2" xfId="0" applyFont="1" applyFill="1" applyBorder="1" applyAlignment="1">
      <alignment horizontal="left" vertical="center" wrapText="1"/>
    </xf>
    <xf numFmtId="0" fontId="16" fillId="5" borderId="0" xfId="0" applyFont="1" applyFill="1" applyAlignment="1">
      <alignment horizontal="left" vertical="center" wrapText="1"/>
    </xf>
    <xf numFmtId="0" fontId="16" fillId="5" borderId="55" xfId="0" applyFont="1" applyFill="1" applyBorder="1" applyAlignment="1">
      <alignment horizontal="left" vertical="center" wrapText="1"/>
    </xf>
    <xf numFmtId="0" fontId="4" fillId="3" borderId="0" xfId="0" applyFont="1" applyFill="1" applyAlignment="1">
      <alignment horizontal="center" vertical="center"/>
    </xf>
    <xf numFmtId="0" fontId="4" fillId="3" borderId="40" xfId="0" applyFont="1" applyFill="1" applyBorder="1" applyAlignment="1">
      <alignment horizontal="left" vertical="top"/>
    </xf>
    <xf numFmtId="185" fontId="16" fillId="5" borderId="32" xfId="1" applyNumberFormat="1" applyFont="1" applyFill="1" applyBorder="1" applyAlignment="1" applyProtection="1">
      <alignment horizontal="right" vertical="center"/>
    </xf>
    <xf numFmtId="185" fontId="16" fillId="5" borderId="33" xfId="1" applyNumberFormat="1" applyFont="1" applyFill="1" applyBorder="1" applyAlignment="1" applyProtection="1">
      <alignment horizontal="right" vertical="center"/>
    </xf>
    <xf numFmtId="185" fontId="16" fillId="5" borderId="32" xfId="1" applyNumberFormat="1" applyFont="1" applyFill="1" applyBorder="1" applyAlignment="1" applyProtection="1">
      <alignment vertical="center"/>
    </xf>
    <xf numFmtId="185" fontId="16" fillId="5" borderId="33" xfId="1" applyNumberFormat="1" applyFont="1" applyFill="1" applyBorder="1" applyAlignment="1" applyProtection="1">
      <alignment vertical="center"/>
    </xf>
    <xf numFmtId="0" fontId="4" fillId="3" borderId="0" xfId="0" applyFont="1" applyFill="1" applyAlignment="1">
      <alignment horizontal="left" vertical="top"/>
    </xf>
    <xf numFmtId="0" fontId="16" fillId="5" borderId="4"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17" xfId="0" applyFont="1" applyFill="1" applyBorder="1" applyAlignment="1">
      <alignment horizontal="left" vertical="center" wrapText="1"/>
    </xf>
    <xf numFmtId="176" fontId="6" fillId="5" borderId="42" xfId="0" applyNumberFormat="1" applyFont="1" applyFill="1" applyBorder="1" applyAlignment="1">
      <alignment horizontal="left" vertical="center" wrapText="1"/>
    </xf>
    <xf numFmtId="176" fontId="6" fillId="5" borderId="8" xfId="0" applyNumberFormat="1" applyFont="1" applyFill="1" applyBorder="1" applyAlignment="1">
      <alignment horizontal="left" vertical="center" wrapText="1"/>
    </xf>
    <xf numFmtId="176" fontId="6" fillId="5" borderId="9" xfId="0" applyNumberFormat="1" applyFont="1" applyFill="1" applyBorder="1" applyAlignment="1">
      <alignment horizontal="left" vertical="center" wrapText="1"/>
    </xf>
    <xf numFmtId="185" fontId="6" fillId="5" borderId="7" xfId="0" applyNumberFormat="1" applyFont="1" applyFill="1" applyBorder="1" applyAlignment="1">
      <alignment horizontal="right" vertical="center"/>
    </xf>
    <xf numFmtId="185" fontId="6" fillId="5" borderId="8" xfId="0" applyNumberFormat="1" applyFont="1" applyFill="1" applyBorder="1" applyAlignment="1">
      <alignment horizontal="right" vertical="center"/>
    </xf>
    <xf numFmtId="185" fontId="16" fillId="5" borderId="7" xfId="1" applyNumberFormat="1" applyFont="1" applyFill="1" applyBorder="1" applyAlignment="1" applyProtection="1">
      <alignment horizontal="right"/>
    </xf>
    <xf numFmtId="185" fontId="16" fillId="5" borderId="8" xfId="1" applyNumberFormat="1" applyFont="1" applyFill="1" applyBorder="1" applyAlignment="1" applyProtection="1">
      <alignment horizontal="right"/>
    </xf>
    <xf numFmtId="185" fontId="16" fillId="5" borderId="4" xfId="1" applyNumberFormat="1" applyFont="1" applyFill="1" applyBorder="1" applyAlignment="1" applyProtection="1">
      <alignment horizontal="right"/>
    </xf>
    <xf numFmtId="185" fontId="16" fillId="5" borderId="5" xfId="1" applyNumberFormat="1" applyFont="1" applyFill="1" applyBorder="1" applyAlignment="1" applyProtection="1">
      <alignment horizontal="right"/>
    </xf>
    <xf numFmtId="176" fontId="6" fillId="5" borderId="39" xfId="0" applyNumberFormat="1" applyFont="1" applyFill="1" applyBorder="1" applyAlignment="1">
      <alignment horizontal="left" vertical="center"/>
    </xf>
    <xf numFmtId="176" fontId="6" fillId="5" borderId="40" xfId="0" applyNumberFormat="1" applyFont="1" applyFill="1" applyBorder="1" applyAlignment="1">
      <alignment horizontal="left" vertical="center"/>
    </xf>
    <xf numFmtId="176" fontId="6" fillId="5" borderId="41" xfId="0" applyNumberFormat="1" applyFont="1" applyFill="1" applyBorder="1" applyAlignment="1">
      <alignment horizontal="left" vertical="center"/>
    </xf>
    <xf numFmtId="185" fontId="16" fillId="5" borderId="45" xfId="1" applyNumberFormat="1" applyFont="1" applyFill="1" applyBorder="1" applyAlignment="1" applyProtection="1">
      <alignment horizontal="right" vertical="center"/>
    </xf>
    <xf numFmtId="185" fontId="16" fillId="5" borderId="40" xfId="1" applyNumberFormat="1" applyFont="1" applyFill="1" applyBorder="1" applyAlignment="1" applyProtection="1">
      <alignment horizontal="right" vertical="center"/>
    </xf>
    <xf numFmtId="49" fontId="16" fillId="3" borderId="0" xfId="0" applyNumberFormat="1" applyFont="1" applyFill="1" applyAlignment="1">
      <alignment horizontal="left" vertical="center"/>
    </xf>
    <xf numFmtId="49" fontId="16" fillId="3" borderId="0" xfId="0" applyNumberFormat="1" applyFont="1" applyFill="1" applyAlignment="1">
      <alignment horizontal="left" vertical="top"/>
    </xf>
    <xf numFmtId="176" fontId="6" fillId="5" borderId="49" xfId="0" applyNumberFormat="1" applyFont="1" applyFill="1" applyBorder="1" applyAlignment="1">
      <alignment horizontal="left" vertical="center"/>
    </xf>
    <xf numFmtId="176" fontId="6" fillId="5" borderId="52" xfId="0" applyNumberFormat="1" applyFont="1" applyFill="1" applyBorder="1" applyAlignment="1">
      <alignment horizontal="left" vertical="center"/>
    </xf>
    <xf numFmtId="176" fontId="6" fillId="5" borderId="30" xfId="0" applyNumberFormat="1" applyFont="1" applyFill="1" applyBorder="1" applyAlignment="1">
      <alignment horizontal="left" vertical="center"/>
    </xf>
    <xf numFmtId="185" fontId="16" fillId="5" borderId="46" xfId="1" applyNumberFormat="1" applyFont="1" applyFill="1" applyBorder="1" applyAlignment="1" applyProtection="1">
      <alignment horizontal="right" vertical="center"/>
    </xf>
    <xf numFmtId="185" fontId="16" fillId="5" borderId="52" xfId="1" applyNumberFormat="1" applyFont="1" applyFill="1" applyBorder="1" applyAlignment="1" applyProtection="1">
      <alignment horizontal="right" vertical="center"/>
    </xf>
    <xf numFmtId="176" fontId="6" fillId="5" borderId="50" xfId="0" applyNumberFormat="1" applyFont="1" applyFill="1" applyBorder="1" applyAlignment="1">
      <alignment horizontal="left" vertical="center"/>
    </xf>
    <xf numFmtId="176" fontId="6" fillId="5" borderId="5" xfId="0" applyNumberFormat="1" applyFont="1" applyFill="1" applyBorder="1" applyAlignment="1">
      <alignment horizontal="left" vertical="center"/>
    </xf>
    <xf numFmtId="176" fontId="6" fillId="5" borderId="6" xfId="0" applyNumberFormat="1" applyFont="1" applyFill="1" applyBorder="1" applyAlignment="1">
      <alignment horizontal="left" vertical="center"/>
    </xf>
    <xf numFmtId="185" fontId="16" fillId="5" borderId="4" xfId="1" applyNumberFormat="1" applyFont="1" applyFill="1" applyBorder="1" applyAlignment="1" applyProtection="1">
      <alignment horizontal="right" vertical="center"/>
    </xf>
    <xf numFmtId="185" fontId="16" fillId="5" borderId="5" xfId="1" applyNumberFormat="1" applyFont="1" applyFill="1" applyBorder="1" applyAlignment="1" applyProtection="1">
      <alignment horizontal="right" vertical="center"/>
    </xf>
    <xf numFmtId="185" fontId="16" fillId="5" borderId="4" xfId="1" applyNumberFormat="1" applyFont="1" applyFill="1" applyBorder="1" applyAlignment="1" applyProtection="1">
      <alignment vertical="center"/>
    </xf>
    <xf numFmtId="185" fontId="16" fillId="5" borderId="5" xfId="1" applyNumberFormat="1" applyFont="1" applyFill="1" applyBorder="1" applyAlignment="1" applyProtection="1">
      <alignment vertical="center"/>
    </xf>
    <xf numFmtId="0" fontId="14" fillId="3" borderId="49" xfId="0" applyFont="1" applyFill="1" applyBorder="1" applyAlignment="1">
      <alignment horizontal="right" vertical="center"/>
    </xf>
    <xf numFmtId="0" fontId="14" fillId="3" borderId="51" xfId="0" applyFont="1" applyFill="1" applyBorder="1" applyAlignment="1">
      <alignment horizontal="right" vertical="center"/>
    </xf>
    <xf numFmtId="0" fontId="14" fillId="3" borderId="50" xfId="0" applyFont="1" applyFill="1" applyBorder="1" applyAlignment="1">
      <alignment horizontal="right" vertical="center"/>
    </xf>
    <xf numFmtId="0" fontId="14" fillId="3" borderId="17" xfId="0" applyFont="1" applyFill="1" applyBorder="1" applyAlignment="1">
      <alignment horizontal="right" vertical="center"/>
    </xf>
    <xf numFmtId="0" fontId="14" fillId="3" borderId="52" xfId="0" applyFont="1" applyFill="1" applyBorder="1" applyAlignment="1">
      <alignment horizontal="right" vertical="center"/>
    </xf>
    <xf numFmtId="0" fontId="14" fillId="3" borderId="5" xfId="0" applyFont="1" applyFill="1" applyBorder="1" applyAlignment="1">
      <alignment horizontal="right" vertical="center"/>
    </xf>
    <xf numFmtId="176" fontId="6" fillId="3" borderId="39" xfId="0" applyNumberFormat="1" applyFont="1" applyFill="1" applyBorder="1" applyAlignment="1">
      <alignment horizontal="left" vertical="center"/>
    </xf>
    <xf numFmtId="176" fontId="6" fillId="3" borderId="40" xfId="0" applyNumberFormat="1" applyFont="1" applyFill="1" applyBorder="1" applyAlignment="1">
      <alignment horizontal="left" vertical="center"/>
    </xf>
    <xf numFmtId="176" fontId="6" fillId="3" borderId="41" xfId="0" applyNumberFormat="1" applyFont="1" applyFill="1" applyBorder="1" applyAlignment="1">
      <alignment horizontal="left" vertical="center"/>
    </xf>
    <xf numFmtId="180" fontId="22" fillId="3" borderId="46" xfId="0" applyNumberFormat="1" applyFont="1" applyFill="1" applyBorder="1" applyAlignment="1">
      <alignment horizontal="center" vertical="center"/>
    </xf>
    <xf numFmtId="180" fontId="22" fillId="3" borderId="52" xfId="0" applyNumberFormat="1" applyFont="1" applyFill="1" applyBorder="1" applyAlignment="1">
      <alignment horizontal="center" vertical="center"/>
    </xf>
    <xf numFmtId="180" fontId="22" fillId="3" borderId="51" xfId="0" applyNumberFormat="1" applyFont="1" applyFill="1" applyBorder="1" applyAlignment="1">
      <alignment horizontal="center" vertical="center"/>
    </xf>
    <xf numFmtId="181" fontId="22" fillId="3" borderId="30" xfId="0" applyNumberFormat="1" applyFont="1" applyFill="1" applyBorder="1" applyAlignment="1">
      <alignment horizontal="center" vertical="center"/>
    </xf>
    <xf numFmtId="185" fontId="16" fillId="3" borderId="22" xfId="1" applyNumberFormat="1" applyFont="1" applyFill="1" applyBorder="1" applyAlignment="1" applyProtection="1">
      <alignment horizontal="right" vertical="center"/>
    </xf>
    <xf numFmtId="185" fontId="16" fillId="3" borderId="31" xfId="1" applyNumberFormat="1" applyFont="1" applyFill="1" applyBorder="1" applyAlignment="1" applyProtection="1">
      <alignment horizontal="right" vertical="center"/>
    </xf>
    <xf numFmtId="185" fontId="16" fillId="3" borderId="31" xfId="1" applyNumberFormat="1" applyFont="1" applyFill="1" applyBorder="1" applyAlignment="1" applyProtection="1">
      <alignment vertical="center"/>
    </xf>
    <xf numFmtId="185" fontId="16" fillId="3" borderId="22" xfId="1" applyNumberFormat="1" applyFont="1" applyFill="1" applyBorder="1" applyAlignment="1" applyProtection="1">
      <alignment vertical="center"/>
    </xf>
    <xf numFmtId="185" fontId="16" fillId="3" borderId="4" xfId="1" applyNumberFormat="1" applyFont="1" applyFill="1" applyBorder="1" applyAlignment="1" applyProtection="1">
      <alignment vertical="center"/>
    </xf>
    <xf numFmtId="185" fontId="16" fillId="3" borderId="5" xfId="1" applyNumberFormat="1" applyFont="1" applyFill="1" applyBorder="1" applyAlignment="1" applyProtection="1">
      <alignment vertical="center"/>
    </xf>
  </cellXfs>
  <cellStyles count="2">
    <cellStyle name="桁区切り" xfId="1" builtinId="6"/>
    <cellStyle name="標準" xfId="0" builtinId="0"/>
  </cellStyles>
  <dxfs count="15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patternFill>
      </fill>
    </dxf>
    <dxf>
      <font>
        <color rgb="FFFF0000"/>
      </font>
    </dxf>
    <dxf>
      <font>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patternFill>
      </fill>
    </dxf>
    <dxf>
      <font>
        <color rgb="FFFF0000"/>
      </font>
    </dxf>
    <dxf>
      <font>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patternFill>
      </fill>
    </dxf>
    <dxf>
      <font>
        <color rgb="FFFF0000"/>
      </font>
    </dxf>
    <dxf>
      <font>
        <color rgb="FFFF0000"/>
      </font>
    </dxf>
  </dxfs>
  <tableStyles count="0" defaultTableStyle="TableStyleMedium2" defaultPivotStyle="PivotStyleLight16"/>
  <colors>
    <mruColors>
      <color rgb="FFFFFFCC"/>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microsoft.com/office/2017/10/relationships/person" Target="persons/person7.xml"/><Relationship Id="rId26" Type="http://schemas.microsoft.com/office/2017/10/relationships/person" Target="persons/person5.xml"/><Relationship Id="rId3" Type="http://schemas.openxmlformats.org/officeDocument/2006/relationships/worksheet" Target="worksheets/sheet3.xml"/><Relationship Id="rId21" Type="http://schemas.microsoft.com/office/2017/10/relationships/person" Target="persons/person10.xml"/><Relationship Id="rId7" Type="http://schemas.openxmlformats.org/officeDocument/2006/relationships/worksheet" Target="worksheets/sheet7.xml"/><Relationship Id="rId12" Type="http://schemas.openxmlformats.org/officeDocument/2006/relationships/calcChain" Target="calcChain.xml"/><Relationship Id="rId17" Type="http://schemas.microsoft.com/office/2017/10/relationships/person" Target="persons/person6.xml"/><Relationship Id="rId25" Type="http://schemas.microsoft.com/office/2017/10/relationships/person" Target="persons/person11.xml"/><Relationship Id="rId2" Type="http://schemas.openxmlformats.org/officeDocument/2006/relationships/worksheet" Target="worksheets/sheet2.xml"/><Relationship Id="rId16" Type="http://schemas.microsoft.com/office/2017/10/relationships/person" Target="persons/person2.xml"/><Relationship Id="rId20" Type="http://schemas.microsoft.com/office/2017/10/relationships/person" Target="persons/person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23" Type="http://schemas.microsoft.com/office/2017/10/relationships/person" Target="persons/person0.xml"/><Relationship Id="rId28" Type="http://schemas.microsoft.com/office/2017/10/relationships/person" Target="persons/person4.xml"/><Relationship Id="rId10" Type="http://schemas.openxmlformats.org/officeDocument/2006/relationships/styles" Target="styles.xml"/><Relationship Id="rId19" Type="http://schemas.microsoft.com/office/2017/10/relationships/person" Target="persons/person9.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 Id="rId27" Type="http://schemas.microsoft.com/office/2017/10/relationships/person" Target="persons/person3.xml"/><Relationship Id="rId22" Type="http://schemas.microsoft.com/office/2017/10/relationships/person" Target="persons/pers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38100</xdr:colOff>
      <xdr:row>53</xdr:row>
      <xdr:rowOff>26670</xdr:rowOff>
    </xdr:from>
    <xdr:to>
      <xdr:col>36</xdr:col>
      <xdr:colOff>2820</xdr:colOff>
      <xdr:row>54</xdr:row>
      <xdr:rowOff>116745</xdr:rowOff>
    </xdr:to>
    <xdr:grpSp>
      <xdr:nvGrpSpPr>
        <xdr:cNvPr id="2" name="グループ化 1">
          <a:extLst>
            <a:ext uri="{FF2B5EF4-FFF2-40B4-BE49-F238E27FC236}">
              <a16:creationId xmlns:a16="http://schemas.microsoft.com/office/drawing/2014/main" id="{7BD7FABF-58AB-4007-AB2F-0E6CF5EFB947}"/>
            </a:ext>
          </a:extLst>
        </xdr:cNvPr>
        <xdr:cNvGrpSpPr/>
      </xdr:nvGrpSpPr>
      <xdr:grpSpPr>
        <a:xfrm>
          <a:off x="3416300" y="8440420"/>
          <a:ext cx="2987320" cy="248825"/>
          <a:chOff x="3192780" y="7840980"/>
          <a:chExt cx="2944140" cy="250095"/>
        </a:xfrm>
      </xdr:grpSpPr>
      <xdr:sp macro="" textlink="">
        <xdr:nvSpPr>
          <xdr:cNvPr id="3" name="ホームベース 13">
            <a:extLst>
              <a:ext uri="{FF2B5EF4-FFF2-40B4-BE49-F238E27FC236}">
                <a16:creationId xmlns:a16="http://schemas.microsoft.com/office/drawing/2014/main" id="{F5E8B208-2C8E-5187-EB8C-B8529F2F1B6C}"/>
              </a:ext>
            </a:extLst>
          </xdr:cNvPr>
          <xdr:cNvSpPr/>
        </xdr:nvSpPr>
        <xdr:spPr>
          <a:xfrm>
            <a:off x="3192780" y="7869555"/>
            <a:ext cx="2944140" cy="178095"/>
          </a:xfrm>
          <a:prstGeom prst="homePlat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18DB25D2-73B9-87D4-C347-FBB2FFCC9A8E}"/>
              </a:ext>
            </a:extLst>
          </xdr:cNvPr>
          <xdr:cNvSpPr txBox="1"/>
        </xdr:nvSpPr>
        <xdr:spPr>
          <a:xfrm>
            <a:off x="3297554" y="7840980"/>
            <a:ext cx="2735760" cy="250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「被保険者（申請者）記入用」は裏面に続きます。</a:t>
            </a:r>
          </a:p>
        </xdr:txBody>
      </xdr:sp>
    </xdr:grpSp>
    <xdr:clientData/>
  </xdr:twoCellAnchor>
  <xdr:twoCellAnchor editAs="oneCell">
    <xdr:from>
      <xdr:col>1</xdr:col>
      <xdr:colOff>25400</xdr:colOff>
      <xdr:row>2</xdr:row>
      <xdr:rowOff>83820</xdr:rowOff>
    </xdr:from>
    <xdr:to>
      <xdr:col>9</xdr:col>
      <xdr:colOff>98513</xdr:colOff>
      <xdr:row>4</xdr:row>
      <xdr:rowOff>86360</xdr:rowOff>
    </xdr:to>
    <xdr:pic>
      <xdr:nvPicPr>
        <xdr:cNvPr id="5" name="図 4">
          <a:extLst>
            <a:ext uri="{FF2B5EF4-FFF2-40B4-BE49-F238E27FC236}">
              <a16:creationId xmlns:a16="http://schemas.microsoft.com/office/drawing/2014/main" id="{7919B5A2-46E0-4EAA-A466-C2A83FD861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660" y="403860"/>
          <a:ext cx="1475193" cy="322580"/>
        </a:xfrm>
        <a:prstGeom prst="rect">
          <a:avLst/>
        </a:prstGeom>
      </xdr:spPr>
    </xdr:pic>
    <xdr:clientData/>
  </xdr:twoCellAnchor>
  <xdr:twoCellAnchor editAs="oneCell">
    <xdr:from>
      <xdr:col>37</xdr:col>
      <xdr:colOff>0</xdr:colOff>
      <xdr:row>2</xdr:row>
      <xdr:rowOff>83820</xdr:rowOff>
    </xdr:from>
    <xdr:to>
      <xdr:col>45</xdr:col>
      <xdr:colOff>73113</xdr:colOff>
      <xdr:row>4</xdr:row>
      <xdr:rowOff>86360</xdr:rowOff>
    </xdr:to>
    <xdr:pic>
      <xdr:nvPicPr>
        <xdr:cNvPr id="6" name="図 5">
          <a:extLst>
            <a:ext uri="{FF2B5EF4-FFF2-40B4-BE49-F238E27FC236}">
              <a16:creationId xmlns:a16="http://schemas.microsoft.com/office/drawing/2014/main" id="{FC825478-6ED1-4C69-8EE9-1CEE2784A1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4620" y="403860"/>
          <a:ext cx="1475193" cy="322580"/>
        </a:xfrm>
        <a:prstGeom prst="rect">
          <a:avLst/>
        </a:prstGeom>
      </xdr:spPr>
    </xdr:pic>
    <xdr:clientData/>
  </xdr:twoCellAnchor>
  <xdr:twoCellAnchor>
    <xdr:from>
      <xdr:col>39</xdr:col>
      <xdr:colOff>57150</xdr:colOff>
      <xdr:row>15</xdr:row>
      <xdr:rowOff>127000</xdr:rowOff>
    </xdr:from>
    <xdr:to>
      <xdr:col>46</xdr:col>
      <xdr:colOff>108550</xdr:colOff>
      <xdr:row>19</xdr:row>
      <xdr:rowOff>46800</xdr:rowOff>
    </xdr:to>
    <xdr:sp macro="" textlink="">
      <xdr:nvSpPr>
        <xdr:cNvPr id="7" name="テキスト ボックス 6">
          <a:extLst>
            <a:ext uri="{FF2B5EF4-FFF2-40B4-BE49-F238E27FC236}">
              <a16:creationId xmlns:a16="http://schemas.microsoft.com/office/drawing/2014/main" id="{0618F0C9-0C24-4DF5-AD5F-331B11D34A39}"/>
            </a:ext>
          </a:extLst>
        </xdr:cNvPr>
        <xdr:cNvSpPr txBox="1"/>
      </xdr:nvSpPr>
      <xdr:spPr>
        <a:xfrm>
          <a:off x="6892290" y="2527300"/>
          <a:ext cx="1278220" cy="5598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latin typeface="ＭＳ Ｐ明朝" panose="02020600040205080304" pitchFamily="18" charset="-128"/>
              <a:ea typeface="ＭＳ Ｐ明朝" panose="02020600040205080304" pitchFamily="18" charset="-128"/>
            </a:rPr>
            <a:t>在職中の場合は、記入に代えて</a:t>
          </a:r>
          <a:r>
            <a:rPr kumimoji="1" lang="ja-JP" altLang="en-US" sz="800">
              <a:latin typeface="ＭＳ Ｐゴシック" panose="020B0600070205080204" pitchFamily="50" charset="-128"/>
              <a:ea typeface="ＭＳ Ｐゴシック" panose="020B0600070205080204" pitchFamily="50" charset="-128"/>
            </a:rPr>
            <a:t>事業主証明書（様式</a:t>
          </a:r>
          <a:r>
            <a:rPr kumimoji="1" lang="en-US" altLang="ja-JP" sz="800">
              <a:latin typeface="ＭＳ Ｐゴシック" panose="020B0600070205080204" pitchFamily="50" charset="-128"/>
              <a:ea typeface="ＭＳ Ｐゴシック" panose="020B0600070205080204" pitchFamily="50" charset="-128"/>
            </a:rPr>
            <a:t>10-2</a:t>
          </a:r>
          <a:r>
            <a:rPr kumimoji="1" lang="ja-JP" altLang="en-US" sz="800">
              <a:latin typeface="ＭＳ Ｐゴシック" panose="020B0600070205080204" pitchFamily="50" charset="-128"/>
              <a:ea typeface="ＭＳ Ｐゴシック" panose="020B0600070205080204" pitchFamily="50" charset="-128"/>
            </a:rPr>
            <a:t>）</a:t>
          </a:r>
          <a:r>
            <a:rPr kumimoji="1" lang="ja-JP" altLang="en-US" sz="800">
              <a:latin typeface="ＭＳ Ｐ明朝" panose="02020600040205080304" pitchFamily="18" charset="-128"/>
              <a:ea typeface="ＭＳ Ｐ明朝" panose="02020600040205080304" pitchFamily="18" charset="-128"/>
            </a:rPr>
            <a:t>を追加提出してください。</a:t>
          </a:r>
        </a:p>
      </xdr:txBody>
    </xdr:sp>
    <xdr:clientData/>
  </xdr:twoCellAnchor>
  <xdr:twoCellAnchor editAs="oneCell">
    <xdr:from>
      <xdr:col>26</xdr:col>
      <xdr:colOff>133350</xdr:colOff>
      <xdr:row>2</xdr:row>
      <xdr:rowOff>120650</xdr:rowOff>
    </xdr:from>
    <xdr:to>
      <xdr:col>35</xdr:col>
      <xdr:colOff>139575</xdr:colOff>
      <xdr:row>4</xdr:row>
      <xdr:rowOff>38845</xdr:rowOff>
    </xdr:to>
    <xdr:sp macro="" textlink="">
      <xdr:nvSpPr>
        <xdr:cNvPr id="8" name="テキスト ボックス 7">
          <a:extLst>
            <a:ext uri="{FF2B5EF4-FFF2-40B4-BE49-F238E27FC236}">
              <a16:creationId xmlns:a16="http://schemas.microsoft.com/office/drawing/2014/main" id="{ED055F4C-F3D3-49CF-BF5D-E4F2EAAC1709}"/>
            </a:ext>
          </a:extLst>
        </xdr:cNvPr>
        <xdr:cNvSpPr txBox="1"/>
      </xdr:nvSpPr>
      <xdr:spPr>
        <a:xfrm>
          <a:off x="4690110" y="440690"/>
          <a:ext cx="1583565" cy="238235"/>
        </a:xfrm>
        <a:prstGeom prst="flowChartAlternateProcess">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00">
              <a:latin typeface="ＭＳ Ｐゴシック" panose="020B0600070205080204" pitchFamily="50" charset="-128"/>
              <a:ea typeface="ＭＳ Ｐゴシック" panose="020B0600070205080204" pitchFamily="50" charset="-128"/>
            </a:rPr>
            <a:t>被保険者（申請者）記入用</a:t>
          </a:r>
        </a:p>
      </xdr:txBody>
    </xdr:sp>
    <xdr:clientData/>
  </xdr:twoCellAnchor>
  <xdr:twoCellAnchor editAs="oneCell">
    <xdr:from>
      <xdr:col>62</xdr:col>
      <xdr:colOff>100647</xdr:colOff>
      <xdr:row>2</xdr:row>
      <xdr:rowOff>120650</xdr:rowOff>
    </xdr:from>
    <xdr:to>
      <xdr:col>71</xdr:col>
      <xdr:colOff>53752</xdr:colOff>
      <xdr:row>4</xdr:row>
      <xdr:rowOff>40750</xdr:rowOff>
    </xdr:to>
    <xdr:sp macro="" textlink="">
      <xdr:nvSpPr>
        <xdr:cNvPr id="9" name="テキスト ボックス 8">
          <a:extLst>
            <a:ext uri="{FF2B5EF4-FFF2-40B4-BE49-F238E27FC236}">
              <a16:creationId xmlns:a16="http://schemas.microsoft.com/office/drawing/2014/main" id="{44479B9E-7DA4-453F-8845-C475295B043F}"/>
            </a:ext>
          </a:extLst>
        </xdr:cNvPr>
        <xdr:cNvSpPr txBox="1"/>
      </xdr:nvSpPr>
      <xdr:spPr>
        <a:xfrm>
          <a:off x="10966767" y="440690"/>
          <a:ext cx="1574895" cy="240140"/>
        </a:xfrm>
        <a:prstGeom prst="flowChartAlternateProcess">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00">
              <a:latin typeface="ＭＳ Ｐゴシック" panose="020B0600070205080204" pitchFamily="50" charset="-128"/>
              <a:ea typeface="ＭＳ Ｐゴシック" panose="020B0600070205080204" pitchFamily="50" charset="-128"/>
            </a:rPr>
            <a:t>被保険者（申請者）記入用</a:t>
          </a:r>
        </a:p>
      </xdr:txBody>
    </xdr:sp>
    <xdr:clientData/>
  </xdr:twoCellAnchor>
  <xdr:twoCellAnchor>
    <xdr:from>
      <xdr:col>29</xdr:col>
      <xdr:colOff>146050</xdr:colOff>
      <xdr:row>1</xdr:row>
      <xdr:rowOff>6350</xdr:rowOff>
    </xdr:from>
    <xdr:to>
      <xdr:col>35</xdr:col>
      <xdr:colOff>139511</xdr:colOff>
      <xdr:row>2</xdr:row>
      <xdr:rowOff>61695</xdr:rowOff>
    </xdr:to>
    <xdr:grpSp>
      <xdr:nvGrpSpPr>
        <xdr:cNvPr id="10" name="グループ化 9">
          <a:extLst>
            <a:ext uri="{FF2B5EF4-FFF2-40B4-BE49-F238E27FC236}">
              <a16:creationId xmlns:a16="http://schemas.microsoft.com/office/drawing/2014/main" id="{A796C156-575B-4CAE-BABB-66FE114948F6}"/>
            </a:ext>
          </a:extLst>
        </xdr:cNvPr>
        <xdr:cNvGrpSpPr/>
      </xdr:nvGrpSpPr>
      <xdr:grpSpPr>
        <a:xfrm>
          <a:off x="5302250" y="165100"/>
          <a:ext cx="1060261" cy="214095"/>
          <a:chOff x="6200775" y="381000"/>
          <a:chExt cx="1208851" cy="216000"/>
        </a:xfrm>
      </xdr:grpSpPr>
      <xdr:sp macro="" textlink="">
        <xdr:nvSpPr>
          <xdr:cNvPr id="11" name="フローチャート: 手作業 10">
            <a:extLst>
              <a:ext uri="{FF2B5EF4-FFF2-40B4-BE49-F238E27FC236}">
                <a16:creationId xmlns:a16="http://schemas.microsoft.com/office/drawing/2014/main" id="{AF20D986-2F43-8337-DC8C-1430CD35AA02}"/>
              </a:ext>
            </a:extLst>
          </xdr:cNvPr>
          <xdr:cNvSpPr/>
        </xdr:nvSpPr>
        <xdr:spPr>
          <a:xfrm>
            <a:off x="6553200" y="381000"/>
            <a:ext cx="432000" cy="216000"/>
          </a:xfrm>
          <a:prstGeom prst="flowChartManualOperation">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p>
          <a:p>
            <a:pPr algn="ct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2" name="フローチャート: 手作業 11">
            <a:extLst>
              <a:ext uri="{FF2B5EF4-FFF2-40B4-BE49-F238E27FC236}">
                <a16:creationId xmlns:a16="http://schemas.microsoft.com/office/drawing/2014/main" id="{F0C2E7A7-D408-35D3-FEB8-FEE93C7C8162}"/>
              </a:ext>
            </a:extLst>
          </xdr:cNvPr>
          <xdr:cNvSpPr/>
        </xdr:nvSpPr>
        <xdr:spPr>
          <a:xfrm>
            <a:off x="6200775" y="381000"/>
            <a:ext cx="432000" cy="216000"/>
          </a:xfrm>
          <a:prstGeom prst="flowChartManualOperation">
            <a:avLst/>
          </a:pr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3" name="テキスト ボックス 12">
            <a:extLst>
              <a:ext uri="{FF2B5EF4-FFF2-40B4-BE49-F238E27FC236}">
                <a16:creationId xmlns:a16="http://schemas.microsoft.com/office/drawing/2014/main" id="{5646F14C-906C-CD96-1CC3-F07727A2CFD5}"/>
              </a:ext>
            </a:extLst>
          </xdr:cNvPr>
          <xdr:cNvSpPr txBox="1"/>
        </xdr:nvSpPr>
        <xdr:spPr>
          <a:xfrm>
            <a:off x="6905626" y="400050"/>
            <a:ext cx="50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grpSp>
    <xdr:clientData/>
  </xdr:twoCellAnchor>
  <xdr:twoCellAnchor>
    <xdr:from>
      <xdr:col>65</xdr:col>
      <xdr:colOff>54610</xdr:colOff>
      <xdr:row>1</xdr:row>
      <xdr:rowOff>6350</xdr:rowOff>
    </xdr:from>
    <xdr:to>
      <xdr:col>71</xdr:col>
      <xdr:colOff>48071</xdr:colOff>
      <xdr:row>2</xdr:row>
      <xdr:rowOff>61695</xdr:rowOff>
    </xdr:to>
    <xdr:grpSp>
      <xdr:nvGrpSpPr>
        <xdr:cNvPr id="14" name="グループ化 13">
          <a:extLst>
            <a:ext uri="{FF2B5EF4-FFF2-40B4-BE49-F238E27FC236}">
              <a16:creationId xmlns:a16="http://schemas.microsoft.com/office/drawing/2014/main" id="{0779D900-D212-432C-A9C2-888B6A81A20F}"/>
            </a:ext>
          </a:extLst>
        </xdr:cNvPr>
        <xdr:cNvGrpSpPr/>
      </xdr:nvGrpSpPr>
      <xdr:grpSpPr>
        <a:xfrm>
          <a:off x="11611610" y="165100"/>
          <a:ext cx="1104711" cy="214095"/>
          <a:chOff x="6200775" y="381000"/>
          <a:chExt cx="1208851" cy="216000"/>
        </a:xfrm>
      </xdr:grpSpPr>
      <xdr:sp macro="" textlink="">
        <xdr:nvSpPr>
          <xdr:cNvPr id="15" name="フローチャート: 手作業 14">
            <a:extLst>
              <a:ext uri="{FF2B5EF4-FFF2-40B4-BE49-F238E27FC236}">
                <a16:creationId xmlns:a16="http://schemas.microsoft.com/office/drawing/2014/main" id="{BE3541D3-AE39-FA5A-EFF8-BBEF3CF8EF1A}"/>
              </a:ext>
            </a:extLst>
          </xdr:cNvPr>
          <xdr:cNvSpPr/>
        </xdr:nvSpPr>
        <xdr:spPr>
          <a:xfrm>
            <a:off x="6200775" y="381000"/>
            <a:ext cx="432000" cy="216000"/>
          </a:xfrm>
          <a:prstGeom prst="flowChartManualOperation">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6" name="フローチャート: 手作業 15">
            <a:extLst>
              <a:ext uri="{FF2B5EF4-FFF2-40B4-BE49-F238E27FC236}">
                <a16:creationId xmlns:a16="http://schemas.microsoft.com/office/drawing/2014/main" id="{60CD1F4E-F885-A4BC-17F2-3A5FC97A96C3}"/>
              </a:ext>
            </a:extLst>
          </xdr:cNvPr>
          <xdr:cNvSpPr/>
        </xdr:nvSpPr>
        <xdr:spPr>
          <a:xfrm>
            <a:off x="6553200" y="381000"/>
            <a:ext cx="432000" cy="216000"/>
          </a:xfrm>
          <a:prstGeom prst="flowChartManualOperation">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p>
          <a:p>
            <a:pPr algn="ct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7" name="テキスト ボックス 16">
            <a:extLst>
              <a:ext uri="{FF2B5EF4-FFF2-40B4-BE49-F238E27FC236}">
                <a16:creationId xmlns:a16="http://schemas.microsoft.com/office/drawing/2014/main" id="{D08FDC76-4C31-B5ED-9077-6633F6EFEE27}"/>
              </a:ext>
            </a:extLst>
          </xdr:cNvPr>
          <xdr:cNvSpPr txBox="1"/>
        </xdr:nvSpPr>
        <xdr:spPr>
          <a:xfrm>
            <a:off x="6905626" y="400050"/>
            <a:ext cx="50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grpSp>
    <xdr:clientData/>
  </xdr:twoCellAnchor>
  <xdr:twoCellAnchor>
    <xdr:from>
      <xdr:col>64</xdr:col>
      <xdr:colOff>6350</xdr:colOff>
      <xdr:row>23</xdr:row>
      <xdr:rowOff>57150</xdr:rowOff>
    </xdr:from>
    <xdr:to>
      <xdr:col>69</xdr:col>
      <xdr:colOff>158750</xdr:colOff>
      <xdr:row>25</xdr:row>
      <xdr:rowOff>0</xdr:rowOff>
    </xdr:to>
    <xdr:grpSp>
      <xdr:nvGrpSpPr>
        <xdr:cNvPr id="22" name="グループ化 21">
          <a:extLst>
            <a:ext uri="{FF2B5EF4-FFF2-40B4-BE49-F238E27FC236}">
              <a16:creationId xmlns:a16="http://schemas.microsoft.com/office/drawing/2014/main" id="{CEC1DAFE-E2D9-4D9F-88C4-6602FA0A8683}"/>
            </a:ext>
          </a:extLst>
        </xdr:cNvPr>
        <xdr:cNvGrpSpPr/>
      </xdr:nvGrpSpPr>
      <xdr:grpSpPr>
        <a:xfrm>
          <a:off x="11385550" y="3708400"/>
          <a:ext cx="1041400" cy="260350"/>
          <a:chOff x="4648200" y="11569700"/>
          <a:chExt cx="1041400" cy="260350"/>
        </a:xfrm>
      </xdr:grpSpPr>
      <xdr:sp macro="" textlink="">
        <xdr:nvSpPr>
          <xdr:cNvPr id="23" name="テキスト ボックス 22">
            <a:extLst>
              <a:ext uri="{FF2B5EF4-FFF2-40B4-BE49-F238E27FC236}">
                <a16:creationId xmlns:a16="http://schemas.microsoft.com/office/drawing/2014/main" id="{14ED722A-7F32-9B69-32BB-2D79812CC3B9}"/>
              </a:ext>
            </a:extLst>
          </xdr:cNvPr>
          <xdr:cNvSpPr txBox="1"/>
        </xdr:nvSpPr>
        <xdr:spPr>
          <a:xfrm>
            <a:off x="4648200" y="11569700"/>
            <a:ext cx="24130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4 </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 　</a:t>
            </a:r>
          </a:p>
        </xdr:txBody>
      </xdr:sp>
      <xdr:sp macro="" textlink="">
        <xdr:nvSpPr>
          <xdr:cNvPr id="24" name="テキスト ボックス 23">
            <a:extLst>
              <a:ext uri="{FF2B5EF4-FFF2-40B4-BE49-F238E27FC236}">
                <a16:creationId xmlns:a16="http://schemas.microsoft.com/office/drawing/2014/main" id="{78547F67-5749-EC1D-59F0-8FDB6C97F859}"/>
              </a:ext>
            </a:extLst>
          </xdr:cNvPr>
          <xdr:cNvSpPr txBox="1"/>
        </xdr:nvSpPr>
        <xdr:spPr>
          <a:xfrm>
            <a:off x="4946650" y="11569700"/>
            <a:ext cx="3365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12</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sp macro="" textlink="">
        <xdr:nvSpPr>
          <xdr:cNvPr id="25" name="テキスト ボックス 24">
            <a:extLst>
              <a:ext uri="{FF2B5EF4-FFF2-40B4-BE49-F238E27FC236}">
                <a16:creationId xmlns:a16="http://schemas.microsoft.com/office/drawing/2014/main" id="{E0A7361E-5ABF-3C1E-82FE-4A57FB6F597A}"/>
              </a:ext>
            </a:extLst>
          </xdr:cNvPr>
          <xdr:cNvSpPr txBox="1"/>
        </xdr:nvSpPr>
        <xdr:spPr>
          <a:xfrm>
            <a:off x="5314950" y="11569700"/>
            <a:ext cx="3746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30</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64</xdr:col>
      <xdr:colOff>6350</xdr:colOff>
      <xdr:row>31</xdr:row>
      <xdr:rowOff>139700</xdr:rowOff>
    </xdr:from>
    <xdr:to>
      <xdr:col>69</xdr:col>
      <xdr:colOff>158750</xdr:colOff>
      <xdr:row>33</xdr:row>
      <xdr:rowOff>82550</xdr:rowOff>
    </xdr:to>
    <xdr:grpSp>
      <xdr:nvGrpSpPr>
        <xdr:cNvPr id="30" name="グループ化 29">
          <a:extLst>
            <a:ext uri="{FF2B5EF4-FFF2-40B4-BE49-F238E27FC236}">
              <a16:creationId xmlns:a16="http://schemas.microsoft.com/office/drawing/2014/main" id="{FBC6E340-A1EE-6FC9-BF84-274D343C419F}"/>
            </a:ext>
          </a:extLst>
        </xdr:cNvPr>
        <xdr:cNvGrpSpPr/>
      </xdr:nvGrpSpPr>
      <xdr:grpSpPr>
        <a:xfrm>
          <a:off x="11385550" y="5060950"/>
          <a:ext cx="1041400" cy="260350"/>
          <a:chOff x="11385550" y="5060950"/>
          <a:chExt cx="1041400" cy="260350"/>
        </a:xfrm>
      </xdr:grpSpPr>
      <xdr:sp macro="" textlink="">
        <xdr:nvSpPr>
          <xdr:cNvPr id="27" name="テキスト ボックス 26">
            <a:extLst>
              <a:ext uri="{FF2B5EF4-FFF2-40B4-BE49-F238E27FC236}">
                <a16:creationId xmlns:a16="http://schemas.microsoft.com/office/drawing/2014/main" id="{7B36B8F3-6579-4D62-B2FA-453C25193DDD}"/>
              </a:ext>
            </a:extLst>
          </xdr:cNvPr>
          <xdr:cNvSpPr txBox="1"/>
        </xdr:nvSpPr>
        <xdr:spPr>
          <a:xfrm>
            <a:off x="11385550" y="5060950"/>
            <a:ext cx="24130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5 </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 　</a:t>
            </a:r>
          </a:p>
        </xdr:txBody>
      </xdr:sp>
      <xdr:sp macro="" textlink="">
        <xdr:nvSpPr>
          <xdr:cNvPr id="28" name="テキスト ボックス 27">
            <a:extLst>
              <a:ext uri="{FF2B5EF4-FFF2-40B4-BE49-F238E27FC236}">
                <a16:creationId xmlns:a16="http://schemas.microsoft.com/office/drawing/2014/main" id="{1033A235-19D8-1984-092A-BA9F98774A4E}"/>
              </a:ext>
            </a:extLst>
          </xdr:cNvPr>
          <xdr:cNvSpPr txBox="1"/>
        </xdr:nvSpPr>
        <xdr:spPr>
          <a:xfrm>
            <a:off x="11753850" y="5060950"/>
            <a:ext cx="3365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1 </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sp macro="" textlink="">
        <xdr:nvSpPr>
          <xdr:cNvPr id="29" name="テキスト ボックス 28">
            <a:extLst>
              <a:ext uri="{FF2B5EF4-FFF2-40B4-BE49-F238E27FC236}">
                <a16:creationId xmlns:a16="http://schemas.microsoft.com/office/drawing/2014/main" id="{CEE169DF-6772-8F5A-21E6-296AB0EE17CB}"/>
              </a:ext>
            </a:extLst>
          </xdr:cNvPr>
          <xdr:cNvSpPr txBox="1"/>
        </xdr:nvSpPr>
        <xdr:spPr>
          <a:xfrm>
            <a:off x="12052300" y="5060950"/>
            <a:ext cx="3746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13</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47</xdr:col>
      <xdr:colOff>6350</xdr:colOff>
      <xdr:row>23</xdr:row>
      <xdr:rowOff>57150</xdr:rowOff>
    </xdr:from>
    <xdr:to>
      <xdr:col>52</xdr:col>
      <xdr:colOff>158750</xdr:colOff>
      <xdr:row>25</xdr:row>
      <xdr:rowOff>0</xdr:rowOff>
    </xdr:to>
    <xdr:grpSp>
      <xdr:nvGrpSpPr>
        <xdr:cNvPr id="31" name="グループ化 30">
          <a:extLst>
            <a:ext uri="{FF2B5EF4-FFF2-40B4-BE49-F238E27FC236}">
              <a16:creationId xmlns:a16="http://schemas.microsoft.com/office/drawing/2014/main" id="{C0ADB296-0E48-432E-A630-3D363DD75DDB}"/>
            </a:ext>
          </a:extLst>
        </xdr:cNvPr>
        <xdr:cNvGrpSpPr/>
      </xdr:nvGrpSpPr>
      <xdr:grpSpPr>
        <a:xfrm>
          <a:off x="8362950" y="3708400"/>
          <a:ext cx="1041400" cy="260350"/>
          <a:chOff x="11385550" y="5060950"/>
          <a:chExt cx="1041400" cy="260350"/>
        </a:xfrm>
      </xdr:grpSpPr>
      <xdr:sp macro="" textlink="">
        <xdr:nvSpPr>
          <xdr:cNvPr id="32" name="テキスト ボックス 31">
            <a:extLst>
              <a:ext uri="{FF2B5EF4-FFF2-40B4-BE49-F238E27FC236}">
                <a16:creationId xmlns:a16="http://schemas.microsoft.com/office/drawing/2014/main" id="{1EAE2BCF-650A-C92B-E7E5-1EC94DE68D2C}"/>
              </a:ext>
            </a:extLst>
          </xdr:cNvPr>
          <xdr:cNvSpPr txBox="1"/>
        </xdr:nvSpPr>
        <xdr:spPr>
          <a:xfrm>
            <a:off x="11385550" y="5060950"/>
            <a:ext cx="24130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5 </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 　</a:t>
            </a:r>
          </a:p>
        </xdr:txBody>
      </xdr:sp>
      <xdr:sp macro="" textlink="">
        <xdr:nvSpPr>
          <xdr:cNvPr id="33" name="テキスト ボックス 32">
            <a:extLst>
              <a:ext uri="{FF2B5EF4-FFF2-40B4-BE49-F238E27FC236}">
                <a16:creationId xmlns:a16="http://schemas.microsoft.com/office/drawing/2014/main" id="{049493A5-85B9-77B5-FB1A-4DAF30C1D7FE}"/>
              </a:ext>
            </a:extLst>
          </xdr:cNvPr>
          <xdr:cNvSpPr txBox="1"/>
        </xdr:nvSpPr>
        <xdr:spPr>
          <a:xfrm>
            <a:off x="11753850" y="5060950"/>
            <a:ext cx="3365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1 </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sp macro="" textlink="">
        <xdr:nvSpPr>
          <xdr:cNvPr id="34" name="テキスト ボックス 33">
            <a:extLst>
              <a:ext uri="{FF2B5EF4-FFF2-40B4-BE49-F238E27FC236}">
                <a16:creationId xmlns:a16="http://schemas.microsoft.com/office/drawing/2014/main" id="{F5289EBD-1A20-63ED-4C72-37CC27AC511E}"/>
              </a:ext>
            </a:extLst>
          </xdr:cNvPr>
          <xdr:cNvSpPr txBox="1"/>
        </xdr:nvSpPr>
        <xdr:spPr>
          <a:xfrm>
            <a:off x="12052300" y="5060950"/>
            <a:ext cx="3746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13</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61</xdr:col>
      <xdr:colOff>101600</xdr:colOff>
      <xdr:row>37</xdr:row>
      <xdr:rowOff>114300</xdr:rowOff>
    </xdr:from>
    <xdr:to>
      <xdr:col>71</xdr:col>
      <xdr:colOff>19050</xdr:colOff>
      <xdr:row>39</xdr:row>
      <xdr:rowOff>38100</xdr:rowOff>
    </xdr:to>
    <xdr:sp macro="" textlink="">
      <xdr:nvSpPr>
        <xdr:cNvPr id="35" name="テキスト ボックス 34">
          <a:extLst>
            <a:ext uri="{FF2B5EF4-FFF2-40B4-BE49-F238E27FC236}">
              <a16:creationId xmlns:a16="http://schemas.microsoft.com/office/drawing/2014/main" id="{EF628007-9DCB-4A8A-BD65-64591DEAADA0}"/>
            </a:ext>
          </a:extLst>
        </xdr:cNvPr>
        <xdr:cNvSpPr txBox="1"/>
      </xdr:nvSpPr>
      <xdr:spPr>
        <a:xfrm>
          <a:off x="10947400" y="5988050"/>
          <a:ext cx="17399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solidFill>
                <a:srgbClr val="FF0000"/>
              </a:solidFill>
              <a:latin typeface="HG丸ｺﾞｼｯｸM-PRO" panose="020F0600000000000000" pitchFamily="50" charset="-128"/>
              <a:ea typeface="HG丸ｺﾞｼｯｸM-PRO" panose="020F0600000000000000" pitchFamily="50" charset="-128"/>
            </a:rPr>
            <a:t>03</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9999</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9999</a:t>
          </a:r>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52</xdr:col>
      <xdr:colOff>76200</xdr:colOff>
      <xdr:row>20</xdr:row>
      <xdr:rowOff>101600</xdr:rowOff>
    </xdr:from>
    <xdr:to>
      <xdr:col>71</xdr:col>
      <xdr:colOff>152400</xdr:colOff>
      <xdr:row>22</xdr:row>
      <xdr:rowOff>69850</xdr:rowOff>
    </xdr:to>
    <xdr:sp macro="" textlink="">
      <xdr:nvSpPr>
        <xdr:cNvPr id="36" name="テキスト ボックス 35">
          <a:extLst>
            <a:ext uri="{FF2B5EF4-FFF2-40B4-BE49-F238E27FC236}">
              <a16:creationId xmlns:a16="http://schemas.microsoft.com/office/drawing/2014/main" id="{302FED00-C8DF-4EA0-A83E-A655E252FA92}"/>
            </a:ext>
          </a:extLst>
        </xdr:cNvPr>
        <xdr:cNvSpPr txBox="1"/>
      </xdr:nvSpPr>
      <xdr:spPr>
        <a:xfrm>
          <a:off x="9321800" y="3276600"/>
          <a:ext cx="3498850" cy="285750"/>
        </a:xfrm>
        <a:prstGeom prst="rect">
          <a:avLst/>
        </a:prstGeom>
        <a:solidFill>
          <a:srgbClr val="FFFFCC"/>
        </a:solidFill>
        <a:ln w="9525" cmpd="sng">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出産に立ち会った医師・助産師に記入を依頼してください。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38100</xdr:colOff>
      <xdr:row>53</xdr:row>
      <xdr:rowOff>26670</xdr:rowOff>
    </xdr:from>
    <xdr:to>
      <xdr:col>36</xdr:col>
      <xdr:colOff>2820</xdr:colOff>
      <xdr:row>54</xdr:row>
      <xdr:rowOff>116745</xdr:rowOff>
    </xdr:to>
    <xdr:grpSp>
      <xdr:nvGrpSpPr>
        <xdr:cNvPr id="2" name="グループ化 1">
          <a:extLst>
            <a:ext uri="{FF2B5EF4-FFF2-40B4-BE49-F238E27FC236}">
              <a16:creationId xmlns:a16="http://schemas.microsoft.com/office/drawing/2014/main" id="{5C0D2868-903A-4FF1-9D4B-AD6731C66362}"/>
            </a:ext>
          </a:extLst>
        </xdr:cNvPr>
        <xdr:cNvGrpSpPr/>
      </xdr:nvGrpSpPr>
      <xdr:grpSpPr>
        <a:xfrm>
          <a:off x="3416300" y="8440420"/>
          <a:ext cx="2987320" cy="248825"/>
          <a:chOff x="3192780" y="7840980"/>
          <a:chExt cx="2944140" cy="250095"/>
        </a:xfrm>
      </xdr:grpSpPr>
      <xdr:sp macro="" textlink="">
        <xdr:nvSpPr>
          <xdr:cNvPr id="3" name="ホームベース 13">
            <a:extLst>
              <a:ext uri="{FF2B5EF4-FFF2-40B4-BE49-F238E27FC236}">
                <a16:creationId xmlns:a16="http://schemas.microsoft.com/office/drawing/2014/main" id="{50B40FA8-F25C-8246-EC88-9870F2F393B4}"/>
              </a:ext>
            </a:extLst>
          </xdr:cNvPr>
          <xdr:cNvSpPr/>
        </xdr:nvSpPr>
        <xdr:spPr>
          <a:xfrm>
            <a:off x="3192780" y="7869555"/>
            <a:ext cx="2944140" cy="178095"/>
          </a:xfrm>
          <a:prstGeom prst="homePlat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D739539C-3269-6198-4899-EFC6BBBFBE06}"/>
              </a:ext>
            </a:extLst>
          </xdr:cNvPr>
          <xdr:cNvSpPr txBox="1"/>
        </xdr:nvSpPr>
        <xdr:spPr>
          <a:xfrm>
            <a:off x="3297554" y="7840980"/>
            <a:ext cx="2735760" cy="250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「被保険者（申請者）記入用」は裏面に続きます。</a:t>
            </a:r>
          </a:p>
        </xdr:txBody>
      </xdr:sp>
    </xdr:grpSp>
    <xdr:clientData/>
  </xdr:twoCellAnchor>
  <xdr:twoCellAnchor editAs="oneCell">
    <xdr:from>
      <xdr:col>1</xdr:col>
      <xdr:colOff>25400</xdr:colOff>
      <xdr:row>2</xdr:row>
      <xdr:rowOff>83820</xdr:rowOff>
    </xdr:from>
    <xdr:to>
      <xdr:col>9</xdr:col>
      <xdr:colOff>98513</xdr:colOff>
      <xdr:row>4</xdr:row>
      <xdr:rowOff>86360</xdr:rowOff>
    </xdr:to>
    <xdr:pic>
      <xdr:nvPicPr>
        <xdr:cNvPr id="9" name="図 8">
          <a:extLst>
            <a:ext uri="{FF2B5EF4-FFF2-40B4-BE49-F238E27FC236}">
              <a16:creationId xmlns:a16="http://schemas.microsoft.com/office/drawing/2014/main" id="{9391A666-0195-4411-A440-D7F0A67736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243840"/>
          <a:ext cx="1475193" cy="322580"/>
        </a:xfrm>
        <a:prstGeom prst="rect">
          <a:avLst/>
        </a:prstGeom>
      </xdr:spPr>
    </xdr:pic>
    <xdr:clientData/>
  </xdr:twoCellAnchor>
  <xdr:twoCellAnchor editAs="oneCell">
    <xdr:from>
      <xdr:col>37</xdr:col>
      <xdr:colOff>0</xdr:colOff>
      <xdr:row>2</xdr:row>
      <xdr:rowOff>83820</xdr:rowOff>
    </xdr:from>
    <xdr:to>
      <xdr:col>45</xdr:col>
      <xdr:colOff>73113</xdr:colOff>
      <xdr:row>4</xdr:row>
      <xdr:rowOff>86360</xdr:rowOff>
    </xdr:to>
    <xdr:pic>
      <xdr:nvPicPr>
        <xdr:cNvPr id="10" name="図 9">
          <a:extLst>
            <a:ext uri="{FF2B5EF4-FFF2-40B4-BE49-F238E27FC236}">
              <a16:creationId xmlns:a16="http://schemas.microsoft.com/office/drawing/2014/main" id="{BF55BA96-3A36-44CF-9F2E-AE2799904F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360" y="243840"/>
          <a:ext cx="1475193" cy="322580"/>
        </a:xfrm>
        <a:prstGeom prst="rect">
          <a:avLst/>
        </a:prstGeom>
      </xdr:spPr>
    </xdr:pic>
    <xdr:clientData/>
  </xdr:twoCellAnchor>
  <xdr:twoCellAnchor>
    <xdr:from>
      <xdr:col>39</xdr:col>
      <xdr:colOff>57150</xdr:colOff>
      <xdr:row>15</xdr:row>
      <xdr:rowOff>127000</xdr:rowOff>
    </xdr:from>
    <xdr:to>
      <xdr:col>46</xdr:col>
      <xdr:colOff>108550</xdr:colOff>
      <xdr:row>19</xdr:row>
      <xdr:rowOff>46800</xdr:rowOff>
    </xdr:to>
    <xdr:sp macro="" textlink="">
      <xdr:nvSpPr>
        <xdr:cNvPr id="27" name="テキスト ボックス 26">
          <a:extLst>
            <a:ext uri="{FF2B5EF4-FFF2-40B4-BE49-F238E27FC236}">
              <a16:creationId xmlns:a16="http://schemas.microsoft.com/office/drawing/2014/main" id="{7928CA35-AD12-403A-B088-B69204E08588}"/>
            </a:ext>
          </a:extLst>
        </xdr:cNvPr>
        <xdr:cNvSpPr txBox="1"/>
      </xdr:nvSpPr>
      <xdr:spPr>
        <a:xfrm>
          <a:off x="6717030" y="4127500"/>
          <a:ext cx="1278220" cy="5598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latin typeface="ＭＳ Ｐ明朝" panose="02020600040205080304" pitchFamily="18" charset="-128"/>
              <a:ea typeface="ＭＳ Ｐ明朝" panose="02020600040205080304" pitchFamily="18" charset="-128"/>
            </a:rPr>
            <a:t>在職中の場合は、記入に代えて</a:t>
          </a:r>
          <a:r>
            <a:rPr kumimoji="1" lang="ja-JP" altLang="en-US" sz="800">
              <a:latin typeface="ＭＳ Ｐゴシック" panose="020B0600070205080204" pitchFamily="50" charset="-128"/>
              <a:ea typeface="ＭＳ Ｐゴシック" panose="020B0600070205080204" pitchFamily="50" charset="-128"/>
            </a:rPr>
            <a:t>事業主証明書（様式</a:t>
          </a:r>
          <a:r>
            <a:rPr kumimoji="1" lang="en-US" altLang="ja-JP" sz="800">
              <a:latin typeface="ＭＳ Ｐゴシック" panose="020B0600070205080204" pitchFamily="50" charset="-128"/>
              <a:ea typeface="ＭＳ Ｐゴシック" panose="020B0600070205080204" pitchFamily="50" charset="-128"/>
            </a:rPr>
            <a:t>10-2</a:t>
          </a:r>
          <a:r>
            <a:rPr kumimoji="1" lang="ja-JP" altLang="en-US" sz="800">
              <a:latin typeface="ＭＳ Ｐゴシック" panose="020B0600070205080204" pitchFamily="50" charset="-128"/>
              <a:ea typeface="ＭＳ Ｐゴシック" panose="020B0600070205080204" pitchFamily="50" charset="-128"/>
            </a:rPr>
            <a:t>）</a:t>
          </a:r>
          <a:r>
            <a:rPr kumimoji="1" lang="ja-JP" altLang="en-US" sz="800">
              <a:latin typeface="ＭＳ Ｐ明朝" panose="02020600040205080304" pitchFamily="18" charset="-128"/>
              <a:ea typeface="ＭＳ Ｐ明朝" panose="02020600040205080304" pitchFamily="18" charset="-128"/>
            </a:rPr>
            <a:t>を追加提出してください。</a:t>
          </a:r>
        </a:p>
      </xdr:txBody>
    </xdr:sp>
    <xdr:clientData/>
  </xdr:twoCellAnchor>
  <xdr:twoCellAnchor editAs="oneCell">
    <xdr:from>
      <xdr:col>26</xdr:col>
      <xdr:colOff>133350</xdr:colOff>
      <xdr:row>2</xdr:row>
      <xdr:rowOff>120650</xdr:rowOff>
    </xdr:from>
    <xdr:to>
      <xdr:col>35</xdr:col>
      <xdr:colOff>139575</xdr:colOff>
      <xdr:row>4</xdr:row>
      <xdr:rowOff>38845</xdr:rowOff>
    </xdr:to>
    <xdr:sp macro="" textlink="">
      <xdr:nvSpPr>
        <xdr:cNvPr id="8" name="テキスト ボックス 7">
          <a:extLst>
            <a:ext uri="{FF2B5EF4-FFF2-40B4-BE49-F238E27FC236}">
              <a16:creationId xmlns:a16="http://schemas.microsoft.com/office/drawing/2014/main" id="{92507726-185A-440D-959E-B9B9E5618D69}"/>
            </a:ext>
          </a:extLst>
        </xdr:cNvPr>
        <xdr:cNvSpPr txBox="1"/>
      </xdr:nvSpPr>
      <xdr:spPr>
        <a:xfrm>
          <a:off x="4578350" y="438150"/>
          <a:ext cx="1606425" cy="235695"/>
        </a:xfrm>
        <a:prstGeom prst="flowChartAlternateProcess">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00">
              <a:latin typeface="ＭＳ Ｐゴシック" panose="020B0600070205080204" pitchFamily="50" charset="-128"/>
              <a:ea typeface="ＭＳ Ｐゴシック" panose="020B0600070205080204" pitchFamily="50" charset="-128"/>
            </a:rPr>
            <a:t>被保険者（申請者）記入用</a:t>
          </a:r>
        </a:p>
      </xdr:txBody>
    </xdr:sp>
    <xdr:clientData/>
  </xdr:twoCellAnchor>
  <xdr:twoCellAnchor editAs="oneCell">
    <xdr:from>
      <xdr:col>62</xdr:col>
      <xdr:colOff>100647</xdr:colOff>
      <xdr:row>2</xdr:row>
      <xdr:rowOff>120650</xdr:rowOff>
    </xdr:from>
    <xdr:to>
      <xdr:col>71</xdr:col>
      <xdr:colOff>98202</xdr:colOff>
      <xdr:row>4</xdr:row>
      <xdr:rowOff>40750</xdr:rowOff>
    </xdr:to>
    <xdr:sp macro="" textlink="">
      <xdr:nvSpPr>
        <xdr:cNvPr id="11" name="テキスト ボックス 10">
          <a:extLst>
            <a:ext uri="{FF2B5EF4-FFF2-40B4-BE49-F238E27FC236}">
              <a16:creationId xmlns:a16="http://schemas.microsoft.com/office/drawing/2014/main" id="{371FB1F6-6A5F-4BB1-8481-A27D52DA2B14}"/>
            </a:ext>
          </a:extLst>
        </xdr:cNvPr>
        <xdr:cNvSpPr txBox="1"/>
      </xdr:nvSpPr>
      <xdr:spPr>
        <a:xfrm>
          <a:off x="10946447" y="438150"/>
          <a:ext cx="1597755" cy="237600"/>
        </a:xfrm>
        <a:prstGeom prst="flowChartAlternateProcess">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00">
              <a:latin typeface="ＭＳ Ｐゴシック" panose="020B0600070205080204" pitchFamily="50" charset="-128"/>
              <a:ea typeface="ＭＳ Ｐゴシック" panose="020B0600070205080204" pitchFamily="50" charset="-128"/>
            </a:rPr>
            <a:t>被保険者（申請者）記入用</a:t>
          </a:r>
        </a:p>
      </xdr:txBody>
    </xdr:sp>
    <xdr:clientData/>
  </xdr:twoCellAnchor>
  <xdr:twoCellAnchor>
    <xdr:from>
      <xdr:col>29</xdr:col>
      <xdr:colOff>146050</xdr:colOff>
      <xdr:row>1</xdr:row>
      <xdr:rowOff>6350</xdr:rowOff>
    </xdr:from>
    <xdr:to>
      <xdr:col>35</xdr:col>
      <xdr:colOff>139511</xdr:colOff>
      <xdr:row>2</xdr:row>
      <xdr:rowOff>61695</xdr:rowOff>
    </xdr:to>
    <xdr:grpSp>
      <xdr:nvGrpSpPr>
        <xdr:cNvPr id="5" name="グループ化 4">
          <a:extLst>
            <a:ext uri="{FF2B5EF4-FFF2-40B4-BE49-F238E27FC236}">
              <a16:creationId xmlns:a16="http://schemas.microsoft.com/office/drawing/2014/main" id="{7985E4FD-1957-4904-A7F2-6C361DAFE135}"/>
            </a:ext>
          </a:extLst>
        </xdr:cNvPr>
        <xdr:cNvGrpSpPr/>
      </xdr:nvGrpSpPr>
      <xdr:grpSpPr>
        <a:xfrm>
          <a:off x="5302250" y="165100"/>
          <a:ext cx="1060261" cy="214095"/>
          <a:chOff x="6200775" y="381000"/>
          <a:chExt cx="1208851" cy="216000"/>
        </a:xfrm>
      </xdr:grpSpPr>
      <xdr:sp macro="" textlink="">
        <xdr:nvSpPr>
          <xdr:cNvPr id="6" name="フローチャート: 手作業 5">
            <a:extLst>
              <a:ext uri="{FF2B5EF4-FFF2-40B4-BE49-F238E27FC236}">
                <a16:creationId xmlns:a16="http://schemas.microsoft.com/office/drawing/2014/main" id="{D8BF66D2-CF2C-E52A-3C18-F378BD95A3C6}"/>
              </a:ext>
            </a:extLst>
          </xdr:cNvPr>
          <xdr:cNvSpPr/>
        </xdr:nvSpPr>
        <xdr:spPr>
          <a:xfrm>
            <a:off x="6553200" y="381000"/>
            <a:ext cx="432000" cy="216000"/>
          </a:xfrm>
          <a:prstGeom prst="flowChartManualOperation">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p>
          <a:p>
            <a:pPr algn="ct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7" name="フローチャート: 手作業 6">
            <a:extLst>
              <a:ext uri="{FF2B5EF4-FFF2-40B4-BE49-F238E27FC236}">
                <a16:creationId xmlns:a16="http://schemas.microsoft.com/office/drawing/2014/main" id="{AD780581-3F2E-D8B1-DA39-FDBFFD7948DB}"/>
              </a:ext>
            </a:extLst>
          </xdr:cNvPr>
          <xdr:cNvSpPr/>
        </xdr:nvSpPr>
        <xdr:spPr>
          <a:xfrm>
            <a:off x="6200775" y="381000"/>
            <a:ext cx="432000" cy="216000"/>
          </a:xfrm>
          <a:prstGeom prst="flowChartManualOperation">
            <a:avLst/>
          </a:pr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2" name="テキスト ボックス 11">
            <a:extLst>
              <a:ext uri="{FF2B5EF4-FFF2-40B4-BE49-F238E27FC236}">
                <a16:creationId xmlns:a16="http://schemas.microsoft.com/office/drawing/2014/main" id="{C0ECF424-C795-3D9F-75BA-132D7E483551}"/>
              </a:ext>
            </a:extLst>
          </xdr:cNvPr>
          <xdr:cNvSpPr txBox="1"/>
        </xdr:nvSpPr>
        <xdr:spPr>
          <a:xfrm>
            <a:off x="6905626" y="400050"/>
            <a:ext cx="50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grpSp>
    <xdr:clientData/>
  </xdr:twoCellAnchor>
  <xdr:twoCellAnchor>
    <xdr:from>
      <xdr:col>65</xdr:col>
      <xdr:colOff>54610</xdr:colOff>
      <xdr:row>1</xdr:row>
      <xdr:rowOff>6350</xdr:rowOff>
    </xdr:from>
    <xdr:to>
      <xdr:col>71</xdr:col>
      <xdr:colOff>48071</xdr:colOff>
      <xdr:row>2</xdr:row>
      <xdr:rowOff>61695</xdr:rowOff>
    </xdr:to>
    <xdr:grpSp>
      <xdr:nvGrpSpPr>
        <xdr:cNvPr id="13" name="グループ化 12">
          <a:extLst>
            <a:ext uri="{FF2B5EF4-FFF2-40B4-BE49-F238E27FC236}">
              <a16:creationId xmlns:a16="http://schemas.microsoft.com/office/drawing/2014/main" id="{22DEC1FE-AE89-4B59-AD20-BD02C14BF643}"/>
            </a:ext>
          </a:extLst>
        </xdr:cNvPr>
        <xdr:cNvGrpSpPr/>
      </xdr:nvGrpSpPr>
      <xdr:grpSpPr>
        <a:xfrm>
          <a:off x="11611610" y="165100"/>
          <a:ext cx="1060261" cy="214095"/>
          <a:chOff x="6200775" y="381000"/>
          <a:chExt cx="1208851" cy="216000"/>
        </a:xfrm>
      </xdr:grpSpPr>
      <xdr:sp macro="" textlink="">
        <xdr:nvSpPr>
          <xdr:cNvPr id="14" name="フローチャート: 手作業 13">
            <a:extLst>
              <a:ext uri="{FF2B5EF4-FFF2-40B4-BE49-F238E27FC236}">
                <a16:creationId xmlns:a16="http://schemas.microsoft.com/office/drawing/2014/main" id="{4A8F4C55-DEF2-2D80-07BA-3A8E4AE25533}"/>
              </a:ext>
            </a:extLst>
          </xdr:cNvPr>
          <xdr:cNvSpPr/>
        </xdr:nvSpPr>
        <xdr:spPr>
          <a:xfrm>
            <a:off x="6200775" y="381000"/>
            <a:ext cx="432000" cy="216000"/>
          </a:xfrm>
          <a:prstGeom prst="flowChartManualOperation">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5" name="フローチャート: 手作業 14">
            <a:extLst>
              <a:ext uri="{FF2B5EF4-FFF2-40B4-BE49-F238E27FC236}">
                <a16:creationId xmlns:a16="http://schemas.microsoft.com/office/drawing/2014/main" id="{0A3A0D12-360F-7834-6A91-37C8A7024F72}"/>
              </a:ext>
            </a:extLst>
          </xdr:cNvPr>
          <xdr:cNvSpPr/>
        </xdr:nvSpPr>
        <xdr:spPr>
          <a:xfrm>
            <a:off x="6553200" y="381000"/>
            <a:ext cx="432000" cy="216000"/>
          </a:xfrm>
          <a:prstGeom prst="flowChartManualOperation">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p>
          <a:p>
            <a:pPr algn="ct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6" name="テキスト ボックス 15">
            <a:extLst>
              <a:ext uri="{FF2B5EF4-FFF2-40B4-BE49-F238E27FC236}">
                <a16:creationId xmlns:a16="http://schemas.microsoft.com/office/drawing/2014/main" id="{F6DA42DE-35B1-F400-DAB0-3B255E4A6F5D}"/>
              </a:ext>
            </a:extLst>
          </xdr:cNvPr>
          <xdr:cNvSpPr txBox="1"/>
        </xdr:nvSpPr>
        <xdr:spPr>
          <a:xfrm>
            <a:off x="6905626" y="400050"/>
            <a:ext cx="50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76200</xdr:colOff>
      <xdr:row>80</xdr:row>
      <xdr:rowOff>38100</xdr:rowOff>
    </xdr:from>
    <xdr:to>
      <xdr:col>35</xdr:col>
      <xdr:colOff>120650</xdr:colOff>
      <xdr:row>117</xdr:row>
      <xdr:rowOff>101600</xdr:rowOff>
    </xdr:to>
    <xdr:sp macro="" textlink="">
      <xdr:nvSpPr>
        <xdr:cNvPr id="70" name="四角形: 角を丸くする 69">
          <a:extLst>
            <a:ext uri="{FF2B5EF4-FFF2-40B4-BE49-F238E27FC236}">
              <a16:creationId xmlns:a16="http://schemas.microsoft.com/office/drawing/2014/main" id="{016C96CE-475C-41B8-87A5-D21ECE8E4172}"/>
            </a:ext>
          </a:extLst>
        </xdr:cNvPr>
        <xdr:cNvSpPr/>
      </xdr:nvSpPr>
      <xdr:spPr>
        <a:xfrm>
          <a:off x="965200" y="12738100"/>
          <a:ext cx="5378450" cy="5937250"/>
        </a:xfrm>
        <a:prstGeom prst="roundRect">
          <a:avLst>
            <a:gd name="adj" fmla="val 4197"/>
          </a:avLst>
        </a:prstGeom>
        <a:solidFill>
          <a:schemeClr val="accent2">
            <a:lumMod val="20000"/>
            <a:lumOff val="80000"/>
            <a:alpha val="29000"/>
          </a:schemeClr>
        </a:solid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38100</xdr:colOff>
      <xdr:row>41</xdr:row>
      <xdr:rowOff>20320</xdr:rowOff>
    </xdr:from>
    <xdr:to>
      <xdr:col>36</xdr:col>
      <xdr:colOff>2820</xdr:colOff>
      <xdr:row>42</xdr:row>
      <xdr:rowOff>110395</xdr:rowOff>
    </xdr:to>
    <xdr:grpSp>
      <xdr:nvGrpSpPr>
        <xdr:cNvPr id="2" name="グループ化 1">
          <a:extLst>
            <a:ext uri="{FF2B5EF4-FFF2-40B4-BE49-F238E27FC236}">
              <a16:creationId xmlns:a16="http://schemas.microsoft.com/office/drawing/2014/main" id="{E31D52D9-96D6-41A0-912C-9ACE09C6ADEA}"/>
            </a:ext>
          </a:extLst>
        </xdr:cNvPr>
        <xdr:cNvGrpSpPr/>
      </xdr:nvGrpSpPr>
      <xdr:grpSpPr>
        <a:xfrm>
          <a:off x="3416300" y="6529070"/>
          <a:ext cx="2987320" cy="248825"/>
          <a:chOff x="3192780" y="7840980"/>
          <a:chExt cx="2944140" cy="250095"/>
        </a:xfrm>
      </xdr:grpSpPr>
      <xdr:sp macro="" textlink="">
        <xdr:nvSpPr>
          <xdr:cNvPr id="3" name="ホームベース 13">
            <a:extLst>
              <a:ext uri="{FF2B5EF4-FFF2-40B4-BE49-F238E27FC236}">
                <a16:creationId xmlns:a16="http://schemas.microsoft.com/office/drawing/2014/main" id="{C6C024CE-6CF9-0F01-4ACA-EDB57B65FAAC}"/>
              </a:ext>
            </a:extLst>
          </xdr:cNvPr>
          <xdr:cNvSpPr/>
        </xdr:nvSpPr>
        <xdr:spPr>
          <a:xfrm>
            <a:off x="3192780" y="7869555"/>
            <a:ext cx="2944140" cy="178095"/>
          </a:xfrm>
          <a:prstGeom prst="homePlat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E608F62C-7408-6189-82BF-9BBB2370D557}"/>
              </a:ext>
            </a:extLst>
          </xdr:cNvPr>
          <xdr:cNvSpPr txBox="1"/>
        </xdr:nvSpPr>
        <xdr:spPr>
          <a:xfrm>
            <a:off x="3297554" y="7840980"/>
            <a:ext cx="2735760" cy="250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「被保険者（申請者）記入用」は裏面に続きます。</a:t>
            </a:r>
          </a:p>
        </xdr:txBody>
      </xdr:sp>
    </xdr:grpSp>
    <xdr:clientData/>
  </xdr:twoCellAnchor>
  <xdr:twoCellAnchor editAs="oneCell">
    <xdr:from>
      <xdr:col>26</xdr:col>
      <xdr:colOff>129540</xdr:colOff>
      <xdr:row>2</xdr:row>
      <xdr:rowOff>136842</xdr:rowOff>
    </xdr:from>
    <xdr:to>
      <xdr:col>35</xdr:col>
      <xdr:colOff>135765</xdr:colOff>
      <xdr:row>4</xdr:row>
      <xdr:rowOff>55037</xdr:rowOff>
    </xdr:to>
    <xdr:sp macro="" textlink="">
      <xdr:nvSpPr>
        <xdr:cNvPr id="5" name="テキスト ボックス 4">
          <a:extLst>
            <a:ext uri="{FF2B5EF4-FFF2-40B4-BE49-F238E27FC236}">
              <a16:creationId xmlns:a16="http://schemas.microsoft.com/office/drawing/2014/main" id="{B880BF1F-FEB8-4A5A-AC47-DBBE44A0EBA5}"/>
            </a:ext>
          </a:extLst>
        </xdr:cNvPr>
        <xdr:cNvSpPr txBox="1"/>
      </xdr:nvSpPr>
      <xdr:spPr>
        <a:xfrm>
          <a:off x="4686300" y="456882"/>
          <a:ext cx="1583565" cy="238235"/>
        </a:xfrm>
        <a:prstGeom prst="flowChartAlternateProcess">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00">
              <a:latin typeface="ＭＳ Ｐゴシック" panose="020B0600070205080204" pitchFamily="50" charset="-128"/>
              <a:ea typeface="ＭＳ Ｐゴシック" panose="020B0600070205080204" pitchFamily="50" charset="-128"/>
            </a:rPr>
            <a:t>被保険者（申請者）記入用</a:t>
          </a:r>
        </a:p>
      </xdr:txBody>
    </xdr:sp>
    <xdr:clientData/>
  </xdr:twoCellAnchor>
  <xdr:twoCellAnchor>
    <xdr:from>
      <xdr:col>39</xdr:col>
      <xdr:colOff>57150</xdr:colOff>
      <xdr:row>26</xdr:row>
      <xdr:rowOff>127000</xdr:rowOff>
    </xdr:from>
    <xdr:to>
      <xdr:col>46</xdr:col>
      <xdr:colOff>108550</xdr:colOff>
      <xdr:row>30</xdr:row>
      <xdr:rowOff>46800</xdr:rowOff>
    </xdr:to>
    <xdr:sp macro="" textlink="">
      <xdr:nvSpPr>
        <xdr:cNvPr id="6" name="テキスト ボックス 5">
          <a:extLst>
            <a:ext uri="{FF2B5EF4-FFF2-40B4-BE49-F238E27FC236}">
              <a16:creationId xmlns:a16="http://schemas.microsoft.com/office/drawing/2014/main" id="{7964EE24-D063-4EAD-B683-121F2129493D}"/>
            </a:ext>
          </a:extLst>
        </xdr:cNvPr>
        <xdr:cNvSpPr txBox="1"/>
      </xdr:nvSpPr>
      <xdr:spPr>
        <a:xfrm>
          <a:off x="6892290" y="4287520"/>
          <a:ext cx="1278220" cy="5598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latin typeface="ＭＳ Ｐ明朝" panose="02020600040205080304" pitchFamily="18" charset="-128"/>
              <a:ea typeface="ＭＳ Ｐ明朝" panose="02020600040205080304" pitchFamily="18" charset="-128"/>
            </a:rPr>
            <a:t>在職中の場合は、記入に代えて</a:t>
          </a:r>
          <a:r>
            <a:rPr kumimoji="1" lang="ja-JP" altLang="en-US" sz="800">
              <a:latin typeface="ＭＳ Ｐゴシック" panose="020B0600070205080204" pitchFamily="50" charset="-128"/>
              <a:ea typeface="ＭＳ Ｐゴシック" panose="020B0600070205080204" pitchFamily="50" charset="-128"/>
            </a:rPr>
            <a:t>事業主証明書（様式</a:t>
          </a:r>
          <a:r>
            <a:rPr kumimoji="1" lang="en-US" altLang="ja-JP" sz="800">
              <a:latin typeface="ＭＳ Ｐゴシック" panose="020B0600070205080204" pitchFamily="50" charset="-128"/>
              <a:ea typeface="ＭＳ Ｐゴシック" panose="020B0600070205080204" pitchFamily="50" charset="-128"/>
            </a:rPr>
            <a:t>10-2</a:t>
          </a:r>
          <a:r>
            <a:rPr kumimoji="1" lang="ja-JP" altLang="en-US" sz="800">
              <a:latin typeface="ＭＳ Ｐゴシック" panose="020B0600070205080204" pitchFamily="50" charset="-128"/>
              <a:ea typeface="ＭＳ Ｐゴシック" panose="020B0600070205080204" pitchFamily="50" charset="-128"/>
            </a:rPr>
            <a:t>）</a:t>
          </a:r>
          <a:r>
            <a:rPr kumimoji="1" lang="ja-JP" altLang="en-US" sz="800">
              <a:latin typeface="ＭＳ Ｐ明朝" panose="02020600040205080304" pitchFamily="18" charset="-128"/>
              <a:ea typeface="ＭＳ Ｐ明朝" panose="02020600040205080304" pitchFamily="18" charset="-128"/>
            </a:rPr>
            <a:t>を追加提出してください。</a:t>
          </a:r>
        </a:p>
      </xdr:txBody>
    </xdr:sp>
    <xdr:clientData/>
  </xdr:twoCellAnchor>
  <xdr:oneCellAnchor>
    <xdr:from>
      <xdr:col>24</xdr:col>
      <xdr:colOff>19685</xdr:colOff>
      <xdr:row>67</xdr:row>
      <xdr:rowOff>0</xdr:rowOff>
    </xdr:from>
    <xdr:ext cx="1569600" cy="238125"/>
    <xdr:sp macro="" textlink="">
      <xdr:nvSpPr>
        <xdr:cNvPr id="7" name="テキスト ボックス 6">
          <a:extLst>
            <a:ext uri="{FF2B5EF4-FFF2-40B4-BE49-F238E27FC236}">
              <a16:creationId xmlns:a16="http://schemas.microsoft.com/office/drawing/2014/main" id="{3F00C85B-CA74-45BD-9AEA-BBCE2053795B}"/>
            </a:ext>
          </a:extLst>
        </xdr:cNvPr>
        <xdr:cNvSpPr txBox="1"/>
      </xdr:nvSpPr>
      <xdr:spPr>
        <a:xfrm>
          <a:off x="4225925" y="10721340"/>
          <a:ext cx="1569600" cy="238125"/>
        </a:xfrm>
        <a:prstGeom prst="flowChartAlternateProcess">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bIns="36000" rtlCol="0" anchor="t"/>
        <a:lstStyle/>
        <a:p>
          <a:pPr algn="ctr"/>
          <a:r>
            <a:rPr kumimoji="1" lang="ja-JP" altLang="en-US" sz="1000">
              <a:latin typeface="ＭＳ Ｐゴシック" panose="020B0600070205080204" pitchFamily="50" charset="-128"/>
              <a:ea typeface="ＭＳ Ｐゴシック" panose="020B0600070205080204" pitchFamily="50" charset="-128"/>
            </a:rPr>
            <a:t>療養担当者（医師）記入用</a:t>
          </a:r>
        </a:p>
      </xdr:txBody>
    </xdr:sp>
    <xdr:clientData/>
  </xdr:oneCellAnchor>
  <xdr:twoCellAnchor editAs="oneCell">
    <xdr:from>
      <xdr:col>1</xdr:col>
      <xdr:colOff>25400</xdr:colOff>
      <xdr:row>2</xdr:row>
      <xdr:rowOff>83820</xdr:rowOff>
    </xdr:from>
    <xdr:to>
      <xdr:col>9</xdr:col>
      <xdr:colOff>94703</xdr:colOff>
      <xdr:row>4</xdr:row>
      <xdr:rowOff>95885</xdr:rowOff>
    </xdr:to>
    <xdr:pic>
      <xdr:nvPicPr>
        <xdr:cNvPr id="8" name="図 7">
          <a:extLst>
            <a:ext uri="{FF2B5EF4-FFF2-40B4-BE49-F238E27FC236}">
              <a16:creationId xmlns:a16="http://schemas.microsoft.com/office/drawing/2014/main" id="{8E1EFC54-B47E-4345-AF3D-DA764FE128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660" y="403860"/>
          <a:ext cx="1471383" cy="332105"/>
        </a:xfrm>
        <a:prstGeom prst="rect">
          <a:avLst/>
        </a:prstGeom>
      </xdr:spPr>
    </xdr:pic>
    <xdr:clientData/>
  </xdr:twoCellAnchor>
  <xdr:twoCellAnchor editAs="oneCell">
    <xdr:from>
      <xdr:col>37</xdr:col>
      <xdr:colOff>0</xdr:colOff>
      <xdr:row>2</xdr:row>
      <xdr:rowOff>83820</xdr:rowOff>
    </xdr:from>
    <xdr:to>
      <xdr:col>45</xdr:col>
      <xdr:colOff>73113</xdr:colOff>
      <xdr:row>4</xdr:row>
      <xdr:rowOff>95885</xdr:rowOff>
    </xdr:to>
    <xdr:pic>
      <xdr:nvPicPr>
        <xdr:cNvPr id="9" name="図 8">
          <a:extLst>
            <a:ext uri="{FF2B5EF4-FFF2-40B4-BE49-F238E27FC236}">
              <a16:creationId xmlns:a16="http://schemas.microsoft.com/office/drawing/2014/main" id="{B0DD8626-E23A-4737-AC69-143C43B064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4620" y="403860"/>
          <a:ext cx="1475193" cy="332105"/>
        </a:xfrm>
        <a:prstGeom prst="rect">
          <a:avLst/>
        </a:prstGeom>
      </xdr:spPr>
    </xdr:pic>
    <xdr:clientData/>
  </xdr:twoCellAnchor>
  <xdr:twoCellAnchor editAs="oneCell">
    <xdr:from>
      <xdr:col>1</xdr:col>
      <xdr:colOff>25400</xdr:colOff>
      <xdr:row>66</xdr:row>
      <xdr:rowOff>83820</xdr:rowOff>
    </xdr:from>
    <xdr:to>
      <xdr:col>9</xdr:col>
      <xdr:colOff>94703</xdr:colOff>
      <xdr:row>68</xdr:row>
      <xdr:rowOff>95885</xdr:rowOff>
    </xdr:to>
    <xdr:pic>
      <xdr:nvPicPr>
        <xdr:cNvPr id="10" name="図 9">
          <a:extLst>
            <a:ext uri="{FF2B5EF4-FFF2-40B4-BE49-F238E27FC236}">
              <a16:creationId xmlns:a16="http://schemas.microsoft.com/office/drawing/2014/main" id="{7418CDE8-A610-456C-B709-3ACA01DA16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660" y="10645140"/>
          <a:ext cx="1471383" cy="332105"/>
        </a:xfrm>
        <a:prstGeom prst="rect">
          <a:avLst/>
        </a:prstGeom>
      </xdr:spPr>
    </xdr:pic>
    <xdr:clientData/>
  </xdr:twoCellAnchor>
  <xdr:twoCellAnchor>
    <xdr:from>
      <xdr:col>27</xdr:col>
      <xdr:colOff>57897</xdr:colOff>
      <xdr:row>1</xdr:row>
      <xdr:rowOff>0</xdr:rowOff>
    </xdr:from>
    <xdr:to>
      <xdr:col>35</xdr:col>
      <xdr:colOff>123001</xdr:colOff>
      <xdr:row>2</xdr:row>
      <xdr:rowOff>66215</xdr:rowOff>
    </xdr:to>
    <xdr:grpSp>
      <xdr:nvGrpSpPr>
        <xdr:cNvPr id="11" name="グループ化 10">
          <a:extLst>
            <a:ext uri="{FF2B5EF4-FFF2-40B4-BE49-F238E27FC236}">
              <a16:creationId xmlns:a16="http://schemas.microsoft.com/office/drawing/2014/main" id="{7BBBA69F-6DD8-475F-8F93-B354FA202E02}"/>
            </a:ext>
          </a:extLst>
        </xdr:cNvPr>
        <xdr:cNvGrpSpPr/>
      </xdr:nvGrpSpPr>
      <xdr:grpSpPr>
        <a:xfrm>
          <a:off x="4858497" y="158750"/>
          <a:ext cx="1487504" cy="224965"/>
          <a:chOff x="6346825" y="361950"/>
          <a:chExt cx="1653351" cy="225525"/>
        </a:xfrm>
      </xdr:grpSpPr>
      <xdr:sp macro="" textlink="">
        <xdr:nvSpPr>
          <xdr:cNvPr id="12" name="テキスト ボックス 11">
            <a:extLst>
              <a:ext uri="{FF2B5EF4-FFF2-40B4-BE49-F238E27FC236}">
                <a16:creationId xmlns:a16="http://schemas.microsoft.com/office/drawing/2014/main" id="{47837A7B-BCFB-2657-2EE9-AD363056441B}"/>
              </a:ext>
            </a:extLst>
          </xdr:cNvPr>
          <xdr:cNvSpPr txBox="1"/>
        </xdr:nvSpPr>
        <xdr:spPr>
          <a:xfrm>
            <a:off x="7496176" y="390525"/>
            <a:ext cx="50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13" name="フローチャート: 手作業 12">
            <a:extLst>
              <a:ext uri="{FF2B5EF4-FFF2-40B4-BE49-F238E27FC236}">
                <a16:creationId xmlns:a16="http://schemas.microsoft.com/office/drawing/2014/main" id="{DF09EF0F-298F-F752-43FA-756C38A09567}"/>
              </a:ext>
            </a:extLst>
          </xdr:cNvPr>
          <xdr:cNvSpPr/>
        </xdr:nvSpPr>
        <xdr:spPr>
          <a:xfrm>
            <a:off x="7058025" y="361950"/>
            <a:ext cx="432000" cy="216000"/>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4" name="フローチャート: 手作業 13">
            <a:extLst>
              <a:ext uri="{FF2B5EF4-FFF2-40B4-BE49-F238E27FC236}">
                <a16:creationId xmlns:a16="http://schemas.microsoft.com/office/drawing/2014/main" id="{7E88D4C5-30FC-4B16-63F4-3B142B9D39C4}"/>
              </a:ext>
            </a:extLst>
          </xdr:cNvPr>
          <xdr:cNvSpPr/>
        </xdr:nvSpPr>
        <xdr:spPr>
          <a:xfrm>
            <a:off x="6702425" y="361950"/>
            <a:ext cx="432000" cy="216000"/>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5" name="フローチャート: 手作業 14">
            <a:extLst>
              <a:ext uri="{FF2B5EF4-FFF2-40B4-BE49-F238E27FC236}">
                <a16:creationId xmlns:a16="http://schemas.microsoft.com/office/drawing/2014/main" id="{E5D66730-19A7-885C-4546-C4EC6BA991BC}"/>
              </a:ext>
            </a:extLst>
          </xdr:cNvPr>
          <xdr:cNvSpPr/>
        </xdr:nvSpPr>
        <xdr:spPr>
          <a:xfrm>
            <a:off x="6346825" y="371475"/>
            <a:ext cx="432000" cy="216000"/>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63</xdr:col>
      <xdr:colOff>57897</xdr:colOff>
      <xdr:row>1</xdr:row>
      <xdr:rowOff>0</xdr:rowOff>
    </xdr:from>
    <xdr:to>
      <xdr:col>71</xdr:col>
      <xdr:colOff>123001</xdr:colOff>
      <xdr:row>2</xdr:row>
      <xdr:rowOff>66215</xdr:rowOff>
    </xdr:to>
    <xdr:grpSp>
      <xdr:nvGrpSpPr>
        <xdr:cNvPr id="16" name="グループ化 15">
          <a:extLst>
            <a:ext uri="{FF2B5EF4-FFF2-40B4-BE49-F238E27FC236}">
              <a16:creationId xmlns:a16="http://schemas.microsoft.com/office/drawing/2014/main" id="{0B46D980-2F5E-4A4B-A38C-364CD3731287}"/>
            </a:ext>
          </a:extLst>
        </xdr:cNvPr>
        <xdr:cNvGrpSpPr/>
      </xdr:nvGrpSpPr>
      <xdr:grpSpPr>
        <a:xfrm>
          <a:off x="11259297" y="158750"/>
          <a:ext cx="1531954" cy="224965"/>
          <a:chOff x="6346825" y="361950"/>
          <a:chExt cx="1653351" cy="225525"/>
        </a:xfrm>
      </xdr:grpSpPr>
      <xdr:sp macro="" textlink="">
        <xdr:nvSpPr>
          <xdr:cNvPr id="17" name="テキスト ボックス 16">
            <a:extLst>
              <a:ext uri="{FF2B5EF4-FFF2-40B4-BE49-F238E27FC236}">
                <a16:creationId xmlns:a16="http://schemas.microsoft.com/office/drawing/2014/main" id="{68C6E5EE-5311-9901-87FC-A34BC27D965B}"/>
              </a:ext>
            </a:extLst>
          </xdr:cNvPr>
          <xdr:cNvSpPr txBox="1"/>
        </xdr:nvSpPr>
        <xdr:spPr>
          <a:xfrm>
            <a:off x="7496176" y="390525"/>
            <a:ext cx="50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18" name="フローチャート: 手作業 17">
            <a:extLst>
              <a:ext uri="{FF2B5EF4-FFF2-40B4-BE49-F238E27FC236}">
                <a16:creationId xmlns:a16="http://schemas.microsoft.com/office/drawing/2014/main" id="{7EFDC0CE-877D-4DE0-B91C-D3AE9F8EE7F5}"/>
              </a:ext>
            </a:extLst>
          </xdr:cNvPr>
          <xdr:cNvSpPr/>
        </xdr:nvSpPr>
        <xdr:spPr>
          <a:xfrm>
            <a:off x="7058025" y="361950"/>
            <a:ext cx="432000" cy="216000"/>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9" name="フローチャート: 手作業 18">
            <a:extLst>
              <a:ext uri="{FF2B5EF4-FFF2-40B4-BE49-F238E27FC236}">
                <a16:creationId xmlns:a16="http://schemas.microsoft.com/office/drawing/2014/main" id="{ABBFB11A-2E32-489A-B144-1F25A719F5B5}"/>
              </a:ext>
            </a:extLst>
          </xdr:cNvPr>
          <xdr:cNvSpPr/>
        </xdr:nvSpPr>
        <xdr:spPr>
          <a:xfrm>
            <a:off x="6346825" y="371475"/>
            <a:ext cx="432000" cy="216000"/>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0" name="フローチャート: 手作業 19">
            <a:extLst>
              <a:ext uri="{FF2B5EF4-FFF2-40B4-BE49-F238E27FC236}">
                <a16:creationId xmlns:a16="http://schemas.microsoft.com/office/drawing/2014/main" id="{74B23A91-D7DA-DF01-7FE3-DC6B5019CAA1}"/>
              </a:ext>
            </a:extLst>
          </xdr:cNvPr>
          <xdr:cNvSpPr/>
        </xdr:nvSpPr>
        <xdr:spPr>
          <a:xfrm>
            <a:off x="6702425" y="361950"/>
            <a:ext cx="432000" cy="216000"/>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27</xdr:col>
      <xdr:colOff>57897</xdr:colOff>
      <xdr:row>64</xdr:row>
      <xdr:rowOff>155575</xdr:rowOff>
    </xdr:from>
    <xdr:to>
      <xdr:col>35</xdr:col>
      <xdr:colOff>123001</xdr:colOff>
      <xdr:row>66</xdr:row>
      <xdr:rowOff>63040</xdr:rowOff>
    </xdr:to>
    <xdr:grpSp>
      <xdr:nvGrpSpPr>
        <xdr:cNvPr id="21" name="グループ化 20">
          <a:extLst>
            <a:ext uri="{FF2B5EF4-FFF2-40B4-BE49-F238E27FC236}">
              <a16:creationId xmlns:a16="http://schemas.microsoft.com/office/drawing/2014/main" id="{0EF4890E-FBFE-43FF-AE8A-738581764AA7}"/>
            </a:ext>
          </a:extLst>
        </xdr:cNvPr>
        <xdr:cNvGrpSpPr/>
      </xdr:nvGrpSpPr>
      <xdr:grpSpPr>
        <a:xfrm>
          <a:off x="4858497" y="10315575"/>
          <a:ext cx="1487504" cy="224965"/>
          <a:chOff x="6346825" y="361950"/>
          <a:chExt cx="1653351" cy="225525"/>
        </a:xfrm>
      </xdr:grpSpPr>
      <xdr:sp macro="" textlink="">
        <xdr:nvSpPr>
          <xdr:cNvPr id="22" name="テキスト ボックス 21">
            <a:extLst>
              <a:ext uri="{FF2B5EF4-FFF2-40B4-BE49-F238E27FC236}">
                <a16:creationId xmlns:a16="http://schemas.microsoft.com/office/drawing/2014/main" id="{CBCCE955-BEAE-C7E6-BED2-4BACA0B2EEC3}"/>
              </a:ext>
            </a:extLst>
          </xdr:cNvPr>
          <xdr:cNvSpPr txBox="1"/>
        </xdr:nvSpPr>
        <xdr:spPr>
          <a:xfrm>
            <a:off x="7496176" y="390525"/>
            <a:ext cx="50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23" name="フローチャート: 手作業 22">
            <a:extLst>
              <a:ext uri="{FF2B5EF4-FFF2-40B4-BE49-F238E27FC236}">
                <a16:creationId xmlns:a16="http://schemas.microsoft.com/office/drawing/2014/main" id="{FB11353D-B3CF-81B0-DE8A-2470B1282CC0}"/>
              </a:ext>
            </a:extLst>
          </xdr:cNvPr>
          <xdr:cNvSpPr/>
        </xdr:nvSpPr>
        <xdr:spPr>
          <a:xfrm>
            <a:off x="6346825" y="371475"/>
            <a:ext cx="432000" cy="216000"/>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p>
          <a:p>
            <a:pPr algn="ct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4" name="フローチャート: 手作業 23">
            <a:extLst>
              <a:ext uri="{FF2B5EF4-FFF2-40B4-BE49-F238E27FC236}">
                <a16:creationId xmlns:a16="http://schemas.microsoft.com/office/drawing/2014/main" id="{ECB95ABD-E090-93DC-9CC1-E05E65FC60F6}"/>
              </a:ext>
            </a:extLst>
          </xdr:cNvPr>
          <xdr:cNvSpPr/>
        </xdr:nvSpPr>
        <xdr:spPr>
          <a:xfrm>
            <a:off x="6702425" y="361950"/>
            <a:ext cx="432000" cy="216000"/>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5" name="フローチャート: 手作業 24">
            <a:extLst>
              <a:ext uri="{FF2B5EF4-FFF2-40B4-BE49-F238E27FC236}">
                <a16:creationId xmlns:a16="http://schemas.microsoft.com/office/drawing/2014/main" id="{0877D7BE-B4B1-74D0-A6B0-B10D771DA0AD}"/>
              </a:ext>
            </a:extLst>
          </xdr:cNvPr>
          <xdr:cNvSpPr/>
        </xdr:nvSpPr>
        <xdr:spPr>
          <a:xfrm>
            <a:off x="7058025" y="361950"/>
            <a:ext cx="432000" cy="216000"/>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twoCellAnchor editAs="oneCell">
    <xdr:from>
      <xdr:col>62</xdr:col>
      <xdr:colOff>96837</xdr:colOff>
      <xdr:row>2</xdr:row>
      <xdr:rowOff>136842</xdr:rowOff>
    </xdr:from>
    <xdr:to>
      <xdr:col>71</xdr:col>
      <xdr:colOff>49942</xdr:colOff>
      <xdr:row>4</xdr:row>
      <xdr:rowOff>56942</xdr:rowOff>
    </xdr:to>
    <xdr:sp macro="" textlink="">
      <xdr:nvSpPr>
        <xdr:cNvPr id="26" name="テキスト ボックス 25">
          <a:extLst>
            <a:ext uri="{FF2B5EF4-FFF2-40B4-BE49-F238E27FC236}">
              <a16:creationId xmlns:a16="http://schemas.microsoft.com/office/drawing/2014/main" id="{DA18AF17-1578-4147-A21A-3211BD9EF802}"/>
            </a:ext>
          </a:extLst>
        </xdr:cNvPr>
        <xdr:cNvSpPr txBox="1"/>
      </xdr:nvSpPr>
      <xdr:spPr>
        <a:xfrm>
          <a:off x="10962957" y="456882"/>
          <a:ext cx="1574895" cy="240140"/>
        </a:xfrm>
        <a:prstGeom prst="flowChartAlternateProcess">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00">
              <a:latin typeface="ＭＳ Ｐゴシック" panose="020B0600070205080204" pitchFamily="50" charset="-128"/>
              <a:ea typeface="ＭＳ Ｐゴシック" panose="020B0600070205080204" pitchFamily="50" charset="-128"/>
            </a:rPr>
            <a:t>被保険者（申請者）記入用</a:t>
          </a:r>
        </a:p>
      </xdr:txBody>
    </xdr:sp>
    <xdr:clientData/>
  </xdr:twoCellAnchor>
  <xdr:twoCellAnchor>
    <xdr:from>
      <xdr:col>39</xdr:col>
      <xdr:colOff>57150</xdr:colOff>
      <xdr:row>50</xdr:row>
      <xdr:rowOff>120650</xdr:rowOff>
    </xdr:from>
    <xdr:to>
      <xdr:col>46</xdr:col>
      <xdr:colOff>108550</xdr:colOff>
      <xdr:row>53</xdr:row>
      <xdr:rowOff>76400</xdr:rowOff>
    </xdr:to>
    <xdr:sp macro="" textlink="">
      <xdr:nvSpPr>
        <xdr:cNvPr id="27" name="テキスト ボックス 26">
          <a:extLst>
            <a:ext uri="{FF2B5EF4-FFF2-40B4-BE49-F238E27FC236}">
              <a16:creationId xmlns:a16="http://schemas.microsoft.com/office/drawing/2014/main" id="{64E35C5C-C1A8-4F9A-8DFE-D2651615F58F}"/>
            </a:ext>
          </a:extLst>
        </xdr:cNvPr>
        <xdr:cNvSpPr txBox="1"/>
      </xdr:nvSpPr>
      <xdr:spPr>
        <a:xfrm>
          <a:off x="6892290" y="8121650"/>
          <a:ext cx="1278220" cy="4358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latin typeface="ＭＳ Ｐ明朝" panose="02020600040205080304" pitchFamily="18" charset="-128"/>
              <a:ea typeface="ＭＳ Ｐ明朝" panose="02020600040205080304" pitchFamily="18" charset="-128"/>
            </a:rPr>
            <a:t>回答に関わらず、追加調査をお願いする場合があります。</a:t>
          </a:r>
        </a:p>
      </xdr:txBody>
    </xdr:sp>
    <xdr:clientData/>
  </xdr:twoCellAnchor>
  <xdr:twoCellAnchor>
    <xdr:from>
      <xdr:col>49</xdr:col>
      <xdr:colOff>63500</xdr:colOff>
      <xdr:row>14</xdr:row>
      <xdr:rowOff>31750</xdr:rowOff>
    </xdr:from>
    <xdr:to>
      <xdr:col>71</xdr:col>
      <xdr:colOff>165100</xdr:colOff>
      <xdr:row>18</xdr:row>
      <xdr:rowOff>0</xdr:rowOff>
    </xdr:to>
    <xdr:sp macro="" textlink="">
      <xdr:nvSpPr>
        <xdr:cNvPr id="28" name="テキスト ボックス 27">
          <a:extLst>
            <a:ext uri="{FF2B5EF4-FFF2-40B4-BE49-F238E27FC236}">
              <a16:creationId xmlns:a16="http://schemas.microsoft.com/office/drawing/2014/main" id="{A10430A4-B388-E734-2DD1-94B2BD33753E}"/>
            </a:ext>
          </a:extLst>
        </xdr:cNvPr>
        <xdr:cNvSpPr txBox="1"/>
      </xdr:nvSpPr>
      <xdr:spPr>
        <a:xfrm>
          <a:off x="8775700" y="2254250"/>
          <a:ext cx="4057650" cy="603250"/>
        </a:xfrm>
        <a:prstGeom prst="rect">
          <a:avLst/>
        </a:prstGeom>
        <a:solidFill>
          <a:srgbClr val="FFFFCC"/>
        </a:solidFill>
        <a:ln w="9525" cmpd="sng">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負傷原因がケガの場合には、「</a:t>
          </a:r>
          <a:r>
            <a:rPr kumimoji="1" lang="ja-JP" altLang="en-US" sz="900" b="1">
              <a:latin typeface="ＭＳ Ｐゴシック" panose="020B0600070205080204" pitchFamily="50" charset="-128"/>
              <a:ea typeface="ＭＳ Ｐゴシック" panose="020B0600070205080204" pitchFamily="50" charset="-128"/>
            </a:rPr>
            <a:t>負傷原因届（様式１２）</a:t>
          </a:r>
          <a:r>
            <a:rPr kumimoji="1" lang="ja-JP" altLang="en-US" sz="900">
              <a:latin typeface="ＭＳ Ｐゴシック" panose="020B0600070205080204" pitchFamily="50" charset="-128"/>
              <a:ea typeface="ＭＳ Ｐゴシック" panose="020B0600070205080204" pitchFamily="50" charset="-128"/>
            </a:rPr>
            <a:t>」を追加提出してください。</a:t>
          </a:r>
          <a:br>
            <a:rPr kumimoji="1" lang="ja-JP" altLang="en-US" sz="900">
              <a:latin typeface="ＭＳ Ｐゴシック" panose="020B0600070205080204" pitchFamily="50" charset="-128"/>
              <a:ea typeface="ＭＳ Ｐゴシック" panose="020B0600070205080204" pitchFamily="50" charset="-128"/>
            </a:rPr>
          </a:br>
          <a:r>
            <a:rPr kumimoji="1" lang="ja-JP" altLang="en-US" sz="900">
              <a:latin typeface="ＭＳ Ｐゴシック" panose="020B0600070205080204" pitchFamily="50" charset="-128"/>
              <a:ea typeface="ＭＳ Ｐゴシック" panose="020B0600070205080204" pitchFamily="50" charset="-128"/>
            </a:rPr>
            <a:t>また、負傷原因が交通事故の場合は、「</a:t>
          </a:r>
          <a:r>
            <a:rPr kumimoji="1" lang="ja-JP" altLang="en-US" sz="900" b="1">
              <a:latin typeface="ＭＳ Ｐゴシック" panose="020B0600070205080204" pitchFamily="50" charset="-128"/>
              <a:ea typeface="ＭＳ Ｐゴシック" panose="020B0600070205080204" pitchFamily="50" charset="-128"/>
            </a:rPr>
            <a:t>第三者の行為による傷病届</a:t>
          </a:r>
          <a:r>
            <a:rPr kumimoji="1" lang="ja-JP" altLang="en-US" sz="900">
              <a:latin typeface="ＭＳ Ｐゴシック" panose="020B0600070205080204" pitchFamily="50" charset="-128"/>
              <a:ea typeface="ＭＳ Ｐゴシック" panose="020B0600070205080204" pitchFamily="50" charset="-128"/>
            </a:rPr>
            <a:t>」を追加提出してください。</a:t>
          </a:r>
        </a:p>
      </xdr:txBody>
    </xdr:sp>
    <xdr:clientData/>
  </xdr:twoCellAnchor>
  <xdr:twoCellAnchor>
    <xdr:from>
      <xdr:col>26</xdr:col>
      <xdr:colOff>25400</xdr:colOff>
      <xdr:row>72</xdr:row>
      <xdr:rowOff>139700</xdr:rowOff>
    </xdr:from>
    <xdr:to>
      <xdr:col>32</xdr:col>
      <xdr:colOff>0</xdr:colOff>
      <xdr:row>74</xdr:row>
      <xdr:rowOff>82550</xdr:rowOff>
    </xdr:to>
    <xdr:grpSp>
      <xdr:nvGrpSpPr>
        <xdr:cNvPr id="33" name="グループ化 32">
          <a:extLst>
            <a:ext uri="{FF2B5EF4-FFF2-40B4-BE49-F238E27FC236}">
              <a16:creationId xmlns:a16="http://schemas.microsoft.com/office/drawing/2014/main" id="{FF5A7DA5-9006-3C26-66FE-1C06FAB3B70B}"/>
            </a:ext>
          </a:extLst>
        </xdr:cNvPr>
        <xdr:cNvGrpSpPr/>
      </xdr:nvGrpSpPr>
      <xdr:grpSpPr>
        <a:xfrm>
          <a:off x="4648200" y="11569700"/>
          <a:ext cx="1041400" cy="260350"/>
          <a:chOff x="4648200" y="11569700"/>
          <a:chExt cx="1041400" cy="260350"/>
        </a:xfrm>
      </xdr:grpSpPr>
      <xdr:sp macro="" textlink="">
        <xdr:nvSpPr>
          <xdr:cNvPr id="30" name="テキスト ボックス 29">
            <a:extLst>
              <a:ext uri="{FF2B5EF4-FFF2-40B4-BE49-F238E27FC236}">
                <a16:creationId xmlns:a16="http://schemas.microsoft.com/office/drawing/2014/main" id="{DC48E403-E92D-7782-200D-6E130935B70A}"/>
              </a:ext>
            </a:extLst>
          </xdr:cNvPr>
          <xdr:cNvSpPr txBox="1"/>
        </xdr:nvSpPr>
        <xdr:spPr>
          <a:xfrm>
            <a:off x="4648200" y="11569700"/>
            <a:ext cx="24130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4 </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 　</a:t>
            </a:r>
          </a:p>
        </xdr:txBody>
      </xdr:sp>
      <xdr:sp macro="" textlink="">
        <xdr:nvSpPr>
          <xdr:cNvPr id="31" name="テキスト ボックス 30">
            <a:extLst>
              <a:ext uri="{FF2B5EF4-FFF2-40B4-BE49-F238E27FC236}">
                <a16:creationId xmlns:a16="http://schemas.microsoft.com/office/drawing/2014/main" id="{347F5BA9-9528-4FFC-9A0E-E2F709277050}"/>
              </a:ext>
            </a:extLst>
          </xdr:cNvPr>
          <xdr:cNvSpPr txBox="1"/>
        </xdr:nvSpPr>
        <xdr:spPr>
          <a:xfrm>
            <a:off x="4946650" y="11569700"/>
            <a:ext cx="3365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11</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sp macro="" textlink="">
        <xdr:nvSpPr>
          <xdr:cNvPr id="32" name="テキスト ボックス 31">
            <a:extLst>
              <a:ext uri="{FF2B5EF4-FFF2-40B4-BE49-F238E27FC236}">
                <a16:creationId xmlns:a16="http://schemas.microsoft.com/office/drawing/2014/main" id="{FFAD4ED1-5480-4B69-8851-8F7192BE879C}"/>
              </a:ext>
            </a:extLst>
          </xdr:cNvPr>
          <xdr:cNvSpPr txBox="1"/>
        </xdr:nvSpPr>
        <xdr:spPr>
          <a:xfrm>
            <a:off x="5314950" y="11569700"/>
            <a:ext cx="3746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25</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9</xdr:col>
      <xdr:colOff>31750</xdr:colOff>
      <xdr:row>75</xdr:row>
      <xdr:rowOff>133350</xdr:rowOff>
    </xdr:from>
    <xdr:to>
      <xdr:col>15</xdr:col>
      <xdr:colOff>6350</xdr:colOff>
      <xdr:row>77</xdr:row>
      <xdr:rowOff>76200</xdr:rowOff>
    </xdr:to>
    <xdr:grpSp>
      <xdr:nvGrpSpPr>
        <xdr:cNvPr id="34" name="グループ化 33">
          <a:extLst>
            <a:ext uri="{FF2B5EF4-FFF2-40B4-BE49-F238E27FC236}">
              <a16:creationId xmlns:a16="http://schemas.microsoft.com/office/drawing/2014/main" id="{6A687449-1ECF-448F-9588-5354CDFF3920}"/>
            </a:ext>
          </a:extLst>
        </xdr:cNvPr>
        <xdr:cNvGrpSpPr/>
      </xdr:nvGrpSpPr>
      <xdr:grpSpPr>
        <a:xfrm>
          <a:off x="1631950" y="12039600"/>
          <a:ext cx="1041400" cy="260350"/>
          <a:chOff x="4648200" y="11569700"/>
          <a:chExt cx="1041400" cy="260350"/>
        </a:xfrm>
      </xdr:grpSpPr>
      <xdr:sp macro="" textlink="">
        <xdr:nvSpPr>
          <xdr:cNvPr id="35" name="テキスト ボックス 34">
            <a:extLst>
              <a:ext uri="{FF2B5EF4-FFF2-40B4-BE49-F238E27FC236}">
                <a16:creationId xmlns:a16="http://schemas.microsoft.com/office/drawing/2014/main" id="{045D2074-B46B-3DD8-72EA-95535F61658A}"/>
              </a:ext>
            </a:extLst>
          </xdr:cNvPr>
          <xdr:cNvSpPr txBox="1"/>
        </xdr:nvSpPr>
        <xdr:spPr>
          <a:xfrm>
            <a:off x="4648200" y="11569700"/>
            <a:ext cx="24130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4 </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 　</a:t>
            </a:r>
          </a:p>
        </xdr:txBody>
      </xdr:sp>
      <xdr:sp macro="" textlink="">
        <xdr:nvSpPr>
          <xdr:cNvPr id="36" name="テキスト ボックス 35">
            <a:extLst>
              <a:ext uri="{FF2B5EF4-FFF2-40B4-BE49-F238E27FC236}">
                <a16:creationId xmlns:a16="http://schemas.microsoft.com/office/drawing/2014/main" id="{177282F3-4BCB-DCAB-1B38-D9E36EF5D981}"/>
              </a:ext>
            </a:extLst>
          </xdr:cNvPr>
          <xdr:cNvSpPr txBox="1"/>
        </xdr:nvSpPr>
        <xdr:spPr>
          <a:xfrm>
            <a:off x="4946650" y="11569700"/>
            <a:ext cx="3365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11</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sp macro="" textlink="">
        <xdr:nvSpPr>
          <xdr:cNvPr id="37" name="テキスト ボックス 36">
            <a:extLst>
              <a:ext uri="{FF2B5EF4-FFF2-40B4-BE49-F238E27FC236}">
                <a16:creationId xmlns:a16="http://schemas.microsoft.com/office/drawing/2014/main" id="{C11F5A60-AC3B-E72C-18E7-E8D0F43E35B8}"/>
              </a:ext>
            </a:extLst>
          </xdr:cNvPr>
          <xdr:cNvSpPr txBox="1"/>
        </xdr:nvSpPr>
        <xdr:spPr>
          <a:xfrm>
            <a:off x="5314950" y="11569700"/>
            <a:ext cx="3746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25</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26</xdr:col>
      <xdr:colOff>25400</xdr:colOff>
      <xdr:row>74</xdr:row>
      <xdr:rowOff>146050</xdr:rowOff>
    </xdr:from>
    <xdr:to>
      <xdr:col>32</xdr:col>
      <xdr:colOff>0</xdr:colOff>
      <xdr:row>76</xdr:row>
      <xdr:rowOff>88900</xdr:rowOff>
    </xdr:to>
    <xdr:grpSp>
      <xdr:nvGrpSpPr>
        <xdr:cNvPr id="38" name="グループ化 37">
          <a:extLst>
            <a:ext uri="{FF2B5EF4-FFF2-40B4-BE49-F238E27FC236}">
              <a16:creationId xmlns:a16="http://schemas.microsoft.com/office/drawing/2014/main" id="{C932E978-7F8B-4CD4-999A-D285EBD45596}"/>
            </a:ext>
          </a:extLst>
        </xdr:cNvPr>
        <xdr:cNvGrpSpPr/>
      </xdr:nvGrpSpPr>
      <xdr:grpSpPr>
        <a:xfrm>
          <a:off x="4648200" y="11893550"/>
          <a:ext cx="1041400" cy="260350"/>
          <a:chOff x="4648200" y="11569700"/>
          <a:chExt cx="1041400" cy="260350"/>
        </a:xfrm>
      </xdr:grpSpPr>
      <xdr:sp macro="" textlink="">
        <xdr:nvSpPr>
          <xdr:cNvPr id="39" name="テキスト ボックス 38">
            <a:extLst>
              <a:ext uri="{FF2B5EF4-FFF2-40B4-BE49-F238E27FC236}">
                <a16:creationId xmlns:a16="http://schemas.microsoft.com/office/drawing/2014/main" id="{DFF57AAC-98E4-D94A-7A9B-A43E62B15736}"/>
              </a:ext>
            </a:extLst>
          </xdr:cNvPr>
          <xdr:cNvSpPr txBox="1"/>
        </xdr:nvSpPr>
        <xdr:spPr>
          <a:xfrm>
            <a:off x="4648200" y="11569700"/>
            <a:ext cx="24130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4 </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 　</a:t>
            </a:r>
          </a:p>
        </xdr:txBody>
      </xdr:sp>
      <xdr:sp macro="" textlink="">
        <xdr:nvSpPr>
          <xdr:cNvPr id="40" name="テキスト ボックス 39">
            <a:extLst>
              <a:ext uri="{FF2B5EF4-FFF2-40B4-BE49-F238E27FC236}">
                <a16:creationId xmlns:a16="http://schemas.microsoft.com/office/drawing/2014/main" id="{ED8C2240-6C62-8C10-67EF-8B616C14ACCA}"/>
              </a:ext>
            </a:extLst>
          </xdr:cNvPr>
          <xdr:cNvSpPr txBox="1"/>
        </xdr:nvSpPr>
        <xdr:spPr>
          <a:xfrm>
            <a:off x="4946650" y="11569700"/>
            <a:ext cx="3365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11</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sp macro="" textlink="">
        <xdr:nvSpPr>
          <xdr:cNvPr id="41" name="テキスト ボックス 40">
            <a:extLst>
              <a:ext uri="{FF2B5EF4-FFF2-40B4-BE49-F238E27FC236}">
                <a16:creationId xmlns:a16="http://schemas.microsoft.com/office/drawing/2014/main" id="{A0757778-79F0-5ED1-B380-42F9794016B1}"/>
              </a:ext>
            </a:extLst>
          </xdr:cNvPr>
          <xdr:cNvSpPr txBox="1"/>
        </xdr:nvSpPr>
        <xdr:spPr>
          <a:xfrm>
            <a:off x="5314950" y="11569700"/>
            <a:ext cx="3746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25</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26</xdr:col>
      <xdr:colOff>25400</xdr:colOff>
      <xdr:row>76</xdr:row>
      <xdr:rowOff>146050</xdr:rowOff>
    </xdr:from>
    <xdr:to>
      <xdr:col>32</xdr:col>
      <xdr:colOff>0</xdr:colOff>
      <xdr:row>78</xdr:row>
      <xdr:rowOff>88900</xdr:rowOff>
    </xdr:to>
    <xdr:grpSp>
      <xdr:nvGrpSpPr>
        <xdr:cNvPr id="42" name="グループ化 41">
          <a:extLst>
            <a:ext uri="{FF2B5EF4-FFF2-40B4-BE49-F238E27FC236}">
              <a16:creationId xmlns:a16="http://schemas.microsoft.com/office/drawing/2014/main" id="{A9D647B1-7531-4DB9-86F9-9B6861C8CFDF}"/>
            </a:ext>
          </a:extLst>
        </xdr:cNvPr>
        <xdr:cNvGrpSpPr/>
      </xdr:nvGrpSpPr>
      <xdr:grpSpPr>
        <a:xfrm>
          <a:off x="4648200" y="12211050"/>
          <a:ext cx="1041400" cy="260350"/>
          <a:chOff x="4648200" y="11569700"/>
          <a:chExt cx="1041400" cy="260350"/>
        </a:xfrm>
      </xdr:grpSpPr>
      <xdr:sp macro="" textlink="">
        <xdr:nvSpPr>
          <xdr:cNvPr id="43" name="テキスト ボックス 42">
            <a:extLst>
              <a:ext uri="{FF2B5EF4-FFF2-40B4-BE49-F238E27FC236}">
                <a16:creationId xmlns:a16="http://schemas.microsoft.com/office/drawing/2014/main" id="{EDADD9BC-FC79-47C1-41EE-C1DFD3F244FD}"/>
              </a:ext>
            </a:extLst>
          </xdr:cNvPr>
          <xdr:cNvSpPr txBox="1"/>
        </xdr:nvSpPr>
        <xdr:spPr>
          <a:xfrm>
            <a:off x="4648200" y="11569700"/>
            <a:ext cx="24130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a:solidFill>
                  <a:srgbClr val="FF0000"/>
                </a:solidFill>
                <a:latin typeface="HG丸ｺﾞｼｯｸM-PRO" panose="020F0600000000000000" pitchFamily="50" charset="-128"/>
                <a:ea typeface="HG丸ｺﾞｼｯｸM-PRO" panose="020F0600000000000000" pitchFamily="50" charset="-128"/>
              </a:rPr>
              <a:t>５</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 </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 　</a:t>
            </a:r>
          </a:p>
        </xdr:txBody>
      </xdr:sp>
      <xdr:sp macro="" textlink="">
        <xdr:nvSpPr>
          <xdr:cNvPr id="44" name="テキスト ボックス 43">
            <a:extLst>
              <a:ext uri="{FF2B5EF4-FFF2-40B4-BE49-F238E27FC236}">
                <a16:creationId xmlns:a16="http://schemas.microsoft.com/office/drawing/2014/main" id="{A2BC40D5-D358-7AEA-9180-2E9FE74395D5}"/>
              </a:ext>
            </a:extLst>
          </xdr:cNvPr>
          <xdr:cNvSpPr txBox="1"/>
        </xdr:nvSpPr>
        <xdr:spPr>
          <a:xfrm>
            <a:off x="4946650" y="11569700"/>
            <a:ext cx="3365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1</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sp macro="" textlink="">
        <xdr:nvSpPr>
          <xdr:cNvPr id="45" name="テキスト ボックス 44">
            <a:extLst>
              <a:ext uri="{FF2B5EF4-FFF2-40B4-BE49-F238E27FC236}">
                <a16:creationId xmlns:a16="http://schemas.microsoft.com/office/drawing/2014/main" id="{34E756BF-DF77-12D3-073C-9FCFB33DF6B6}"/>
              </a:ext>
            </a:extLst>
          </xdr:cNvPr>
          <xdr:cNvSpPr txBox="1"/>
        </xdr:nvSpPr>
        <xdr:spPr>
          <a:xfrm>
            <a:off x="5314950" y="11569700"/>
            <a:ext cx="3746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31</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32</xdr:col>
      <xdr:colOff>114300</xdr:colOff>
      <xdr:row>75</xdr:row>
      <xdr:rowOff>146050</xdr:rowOff>
    </xdr:from>
    <xdr:to>
      <xdr:col>34</xdr:col>
      <xdr:colOff>95250</xdr:colOff>
      <xdr:row>77</xdr:row>
      <xdr:rowOff>88900</xdr:rowOff>
    </xdr:to>
    <xdr:sp macro="" textlink="">
      <xdr:nvSpPr>
        <xdr:cNvPr id="48" name="テキスト ボックス 47">
          <a:extLst>
            <a:ext uri="{FF2B5EF4-FFF2-40B4-BE49-F238E27FC236}">
              <a16:creationId xmlns:a16="http://schemas.microsoft.com/office/drawing/2014/main" id="{1BB4BA88-54F9-4C41-86DA-125BF6C455C6}"/>
            </a:ext>
          </a:extLst>
        </xdr:cNvPr>
        <xdr:cNvSpPr txBox="1"/>
      </xdr:nvSpPr>
      <xdr:spPr>
        <a:xfrm>
          <a:off x="5803900" y="12052300"/>
          <a:ext cx="3365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68</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28</xdr:col>
      <xdr:colOff>19050</xdr:colOff>
      <xdr:row>118</xdr:row>
      <xdr:rowOff>133350</xdr:rowOff>
    </xdr:from>
    <xdr:to>
      <xdr:col>33</xdr:col>
      <xdr:colOff>171450</xdr:colOff>
      <xdr:row>120</xdr:row>
      <xdr:rowOff>76200</xdr:rowOff>
    </xdr:to>
    <xdr:grpSp>
      <xdr:nvGrpSpPr>
        <xdr:cNvPr id="50" name="グループ化 49">
          <a:extLst>
            <a:ext uri="{FF2B5EF4-FFF2-40B4-BE49-F238E27FC236}">
              <a16:creationId xmlns:a16="http://schemas.microsoft.com/office/drawing/2014/main" id="{3BE60885-29D0-43FB-80E1-733966678EA2}"/>
            </a:ext>
          </a:extLst>
        </xdr:cNvPr>
        <xdr:cNvGrpSpPr/>
      </xdr:nvGrpSpPr>
      <xdr:grpSpPr>
        <a:xfrm>
          <a:off x="4997450" y="18865850"/>
          <a:ext cx="1041400" cy="260350"/>
          <a:chOff x="4648200" y="11569700"/>
          <a:chExt cx="1041400" cy="260350"/>
        </a:xfrm>
      </xdr:grpSpPr>
      <xdr:sp macro="" textlink="">
        <xdr:nvSpPr>
          <xdr:cNvPr id="51" name="テキスト ボックス 50">
            <a:extLst>
              <a:ext uri="{FF2B5EF4-FFF2-40B4-BE49-F238E27FC236}">
                <a16:creationId xmlns:a16="http://schemas.microsoft.com/office/drawing/2014/main" id="{13CB4438-5FF6-0951-9140-9565A7F9AB1E}"/>
              </a:ext>
            </a:extLst>
          </xdr:cNvPr>
          <xdr:cNvSpPr txBox="1"/>
        </xdr:nvSpPr>
        <xdr:spPr>
          <a:xfrm>
            <a:off x="4648200" y="11569700"/>
            <a:ext cx="24130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4 </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 　</a:t>
            </a:r>
          </a:p>
        </xdr:txBody>
      </xdr:sp>
      <xdr:sp macro="" textlink="">
        <xdr:nvSpPr>
          <xdr:cNvPr id="52" name="テキスト ボックス 51">
            <a:extLst>
              <a:ext uri="{FF2B5EF4-FFF2-40B4-BE49-F238E27FC236}">
                <a16:creationId xmlns:a16="http://schemas.microsoft.com/office/drawing/2014/main" id="{25641B92-9809-8559-A178-F5CA76613C54}"/>
              </a:ext>
            </a:extLst>
          </xdr:cNvPr>
          <xdr:cNvSpPr txBox="1"/>
        </xdr:nvSpPr>
        <xdr:spPr>
          <a:xfrm>
            <a:off x="4946650" y="11569700"/>
            <a:ext cx="3365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11</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sp macro="" textlink="">
        <xdr:nvSpPr>
          <xdr:cNvPr id="53" name="テキスト ボックス 52">
            <a:extLst>
              <a:ext uri="{FF2B5EF4-FFF2-40B4-BE49-F238E27FC236}">
                <a16:creationId xmlns:a16="http://schemas.microsoft.com/office/drawing/2014/main" id="{C566DDE3-F4E2-5450-4461-C1F1F12F40B8}"/>
              </a:ext>
            </a:extLst>
          </xdr:cNvPr>
          <xdr:cNvSpPr txBox="1"/>
        </xdr:nvSpPr>
        <xdr:spPr>
          <a:xfrm>
            <a:off x="5314950" y="11569700"/>
            <a:ext cx="3746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25</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25</xdr:col>
      <xdr:colOff>101600</xdr:colOff>
      <xdr:row>124</xdr:row>
      <xdr:rowOff>139700</xdr:rowOff>
    </xdr:from>
    <xdr:to>
      <xdr:col>35</xdr:col>
      <xdr:colOff>63500</xdr:colOff>
      <xdr:row>126</xdr:row>
      <xdr:rowOff>63500</xdr:rowOff>
    </xdr:to>
    <xdr:sp macro="" textlink="">
      <xdr:nvSpPr>
        <xdr:cNvPr id="54" name="テキスト ボックス 53">
          <a:extLst>
            <a:ext uri="{FF2B5EF4-FFF2-40B4-BE49-F238E27FC236}">
              <a16:creationId xmlns:a16="http://schemas.microsoft.com/office/drawing/2014/main" id="{FDB40B6C-6E02-A574-60CD-FCF8EA20947F}"/>
            </a:ext>
          </a:extLst>
        </xdr:cNvPr>
        <xdr:cNvSpPr txBox="1"/>
      </xdr:nvSpPr>
      <xdr:spPr>
        <a:xfrm>
          <a:off x="4546600" y="19824700"/>
          <a:ext cx="17399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solidFill>
                <a:srgbClr val="FF0000"/>
              </a:solidFill>
              <a:latin typeface="HG丸ｺﾞｼｯｸM-PRO" panose="020F0600000000000000" pitchFamily="50" charset="-128"/>
              <a:ea typeface="HG丸ｺﾞｼｯｸM-PRO" panose="020F0600000000000000" pitchFamily="50" charset="-128"/>
            </a:rPr>
            <a:t>03</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9999</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9999</a:t>
          </a:r>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19050</xdr:colOff>
      <xdr:row>68</xdr:row>
      <xdr:rowOff>139700</xdr:rowOff>
    </xdr:from>
    <xdr:to>
      <xdr:col>35</xdr:col>
      <xdr:colOff>139700</xdr:colOff>
      <xdr:row>70</xdr:row>
      <xdr:rowOff>107950</xdr:rowOff>
    </xdr:to>
    <xdr:sp macro="" textlink="">
      <xdr:nvSpPr>
        <xdr:cNvPr id="55" name="テキスト ボックス 54">
          <a:extLst>
            <a:ext uri="{FF2B5EF4-FFF2-40B4-BE49-F238E27FC236}">
              <a16:creationId xmlns:a16="http://schemas.microsoft.com/office/drawing/2014/main" id="{49A7A4BB-4D17-45F3-A2A4-70AB948974E9}"/>
            </a:ext>
          </a:extLst>
        </xdr:cNvPr>
        <xdr:cNvSpPr txBox="1"/>
      </xdr:nvSpPr>
      <xdr:spPr>
        <a:xfrm>
          <a:off x="2863850" y="10934700"/>
          <a:ext cx="3498850" cy="285750"/>
        </a:xfrm>
        <a:prstGeom prst="rect">
          <a:avLst/>
        </a:prstGeom>
        <a:solidFill>
          <a:srgbClr val="FFFFCC"/>
        </a:solidFill>
        <a:ln w="9525" cmpd="sng">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このページは、療養担当者（医師等）に記入を依頼してください。</a:t>
          </a:r>
        </a:p>
      </xdr:txBody>
    </xdr:sp>
    <xdr:clientData/>
  </xdr:twoCellAnchor>
  <xdr:twoCellAnchor>
    <xdr:from>
      <xdr:col>22</xdr:col>
      <xdr:colOff>139700</xdr:colOff>
      <xdr:row>74</xdr:row>
      <xdr:rowOff>139700</xdr:rowOff>
    </xdr:from>
    <xdr:to>
      <xdr:col>35</xdr:col>
      <xdr:colOff>139700</xdr:colOff>
      <xdr:row>78</xdr:row>
      <xdr:rowOff>19050</xdr:rowOff>
    </xdr:to>
    <xdr:sp macro="" textlink="">
      <xdr:nvSpPr>
        <xdr:cNvPr id="68" name="四角形: 角を丸くする 67">
          <a:extLst>
            <a:ext uri="{FF2B5EF4-FFF2-40B4-BE49-F238E27FC236}">
              <a16:creationId xmlns:a16="http://schemas.microsoft.com/office/drawing/2014/main" id="{9BBA56F7-D469-9407-C2B4-1F6096FF3D48}"/>
            </a:ext>
          </a:extLst>
        </xdr:cNvPr>
        <xdr:cNvSpPr/>
      </xdr:nvSpPr>
      <xdr:spPr>
        <a:xfrm>
          <a:off x="4051300" y="11887200"/>
          <a:ext cx="2311400" cy="514350"/>
        </a:xfrm>
        <a:prstGeom prst="round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19050</xdr:colOff>
      <xdr:row>78</xdr:row>
      <xdr:rowOff>0</xdr:rowOff>
    </xdr:from>
    <xdr:to>
      <xdr:col>34</xdr:col>
      <xdr:colOff>19050</xdr:colOff>
      <xdr:row>80</xdr:row>
      <xdr:rowOff>101600</xdr:rowOff>
    </xdr:to>
    <xdr:sp macro="" textlink="">
      <xdr:nvSpPr>
        <xdr:cNvPr id="69" name="テキスト ボックス 68">
          <a:extLst>
            <a:ext uri="{FF2B5EF4-FFF2-40B4-BE49-F238E27FC236}">
              <a16:creationId xmlns:a16="http://schemas.microsoft.com/office/drawing/2014/main" id="{3741D872-4CA4-4CDA-A767-5B358A48B8E1}"/>
            </a:ext>
          </a:extLst>
        </xdr:cNvPr>
        <xdr:cNvSpPr txBox="1"/>
      </xdr:nvSpPr>
      <xdr:spPr>
        <a:xfrm>
          <a:off x="3752850" y="12382500"/>
          <a:ext cx="2311400" cy="419100"/>
        </a:xfrm>
        <a:prstGeom prst="rect">
          <a:avLst/>
        </a:prstGeom>
        <a:solidFill>
          <a:srgbClr val="FFFFCC"/>
        </a:solidFill>
        <a:ln w="9525" cmpd="sng">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「労務不能と認めた期間」は、必ず</a:t>
          </a:r>
          <a:r>
            <a:rPr kumimoji="1" lang="ja-JP" altLang="en-US" sz="900" b="1">
              <a:latin typeface="ＭＳ Ｐゴシック" panose="020B0600070205080204" pitchFamily="50" charset="-128"/>
              <a:ea typeface="ＭＳ Ｐゴシック" panose="020B0600070205080204" pitchFamily="50" charset="-128"/>
            </a:rPr>
            <a:t>証明日以前の期間</a:t>
          </a:r>
          <a:r>
            <a:rPr kumimoji="1" lang="ja-JP" altLang="en-US" sz="900">
              <a:latin typeface="ＭＳ Ｐゴシック" panose="020B0600070205080204" pitchFamily="50" charset="-128"/>
              <a:ea typeface="ＭＳ Ｐゴシック" panose="020B0600070205080204" pitchFamily="50" charset="-128"/>
            </a:rPr>
            <a:t>となります。</a:t>
          </a:r>
        </a:p>
      </xdr:txBody>
    </xdr:sp>
    <xdr:clientData/>
  </xdr:twoCellAnchor>
  <xdr:twoCellAnchor>
    <xdr:from>
      <xdr:col>8</xdr:col>
      <xdr:colOff>133350</xdr:colOff>
      <xdr:row>94</xdr:row>
      <xdr:rowOff>63500</xdr:rowOff>
    </xdr:from>
    <xdr:to>
      <xdr:col>33</xdr:col>
      <xdr:colOff>8350</xdr:colOff>
      <xdr:row>104</xdr:row>
      <xdr:rowOff>60000</xdr:rowOff>
    </xdr:to>
    <xdr:grpSp>
      <xdr:nvGrpSpPr>
        <xdr:cNvPr id="75" name="グループ化 74">
          <a:extLst>
            <a:ext uri="{FF2B5EF4-FFF2-40B4-BE49-F238E27FC236}">
              <a16:creationId xmlns:a16="http://schemas.microsoft.com/office/drawing/2014/main" id="{879EA589-50E2-EB67-0609-1A436141983A}"/>
            </a:ext>
          </a:extLst>
        </xdr:cNvPr>
        <xdr:cNvGrpSpPr/>
      </xdr:nvGrpSpPr>
      <xdr:grpSpPr>
        <a:xfrm>
          <a:off x="1555750" y="14986000"/>
          <a:ext cx="4320000" cy="1584000"/>
          <a:chOff x="3600450" y="16649700"/>
          <a:chExt cx="4320000" cy="1584000"/>
        </a:xfrm>
      </xdr:grpSpPr>
      <xdr:sp macro="" textlink="">
        <xdr:nvSpPr>
          <xdr:cNvPr id="72" name="正方形/長方形 71">
            <a:extLst>
              <a:ext uri="{FF2B5EF4-FFF2-40B4-BE49-F238E27FC236}">
                <a16:creationId xmlns:a16="http://schemas.microsoft.com/office/drawing/2014/main" id="{E1D2234B-FAC8-5FE9-6345-B092B5A45687}"/>
              </a:ext>
            </a:extLst>
          </xdr:cNvPr>
          <xdr:cNvSpPr/>
        </xdr:nvSpPr>
        <xdr:spPr>
          <a:xfrm>
            <a:off x="3600450" y="16649700"/>
            <a:ext cx="4320000" cy="1584000"/>
          </a:xfrm>
          <a:prstGeom prst="rect">
            <a:avLst/>
          </a:prstGeom>
          <a:solidFill>
            <a:srgbClr val="FFFFCC"/>
          </a:solid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1" name="テキスト ボックス 70">
            <a:extLst>
              <a:ext uri="{FF2B5EF4-FFF2-40B4-BE49-F238E27FC236}">
                <a16:creationId xmlns:a16="http://schemas.microsoft.com/office/drawing/2014/main" id="{726CF7CA-8A2E-4C5B-A186-4E26916721D6}"/>
              </a:ext>
            </a:extLst>
          </xdr:cNvPr>
          <xdr:cNvSpPr txBox="1"/>
        </xdr:nvSpPr>
        <xdr:spPr>
          <a:xfrm>
            <a:off x="3702050" y="16757650"/>
            <a:ext cx="4104000" cy="45085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・期間中の労務不能の状況が確認できるよう、できるだけ詳細に療養担当者に記入してもらってください。</a:t>
            </a:r>
          </a:p>
        </xdr:txBody>
      </xdr:sp>
      <xdr:sp macro="" textlink="">
        <xdr:nvSpPr>
          <xdr:cNvPr id="73" name="テキスト ボックス 72">
            <a:extLst>
              <a:ext uri="{FF2B5EF4-FFF2-40B4-BE49-F238E27FC236}">
                <a16:creationId xmlns:a16="http://schemas.microsoft.com/office/drawing/2014/main" id="{2E870342-044F-4070-B2FF-D5BBB44A1F79}"/>
              </a:ext>
            </a:extLst>
          </xdr:cNvPr>
          <xdr:cNvSpPr txBox="1"/>
        </xdr:nvSpPr>
        <xdr:spPr>
          <a:xfrm>
            <a:off x="3702050" y="17233900"/>
            <a:ext cx="4104000" cy="47625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・記入内容に訂正が必要な場合には、</a:t>
            </a:r>
            <a:r>
              <a:rPr kumimoji="1" lang="ja-JP" altLang="en-US" sz="900">
                <a:solidFill>
                  <a:srgbClr val="FF0000"/>
                </a:solidFill>
                <a:latin typeface="ＭＳ Ｐゴシック" panose="020B0600070205080204" pitchFamily="50" charset="-128"/>
                <a:ea typeface="ＭＳ Ｐゴシック" panose="020B0600070205080204" pitchFamily="50" charset="-128"/>
              </a:rPr>
              <a:t>訂正箇所を二重線で抹消</a:t>
            </a:r>
            <a:r>
              <a:rPr kumimoji="1" lang="ja-JP" altLang="en-US" sz="900">
                <a:latin typeface="ＭＳ Ｐゴシック" panose="020B0600070205080204" pitchFamily="50" charset="-128"/>
                <a:ea typeface="ＭＳ Ｐゴシック" panose="020B0600070205080204" pitchFamily="50" charset="-128"/>
              </a:rPr>
              <a:t>し、正しい内容と証明者である</a:t>
            </a:r>
            <a:r>
              <a:rPr kumimoji="1" lang="ja-JP" altLang="en-US" sz="900">
                <a:solidFill>
                  <a:srgbClr val="FF0000"/>
                </a:solidFill>
                <a:latin typeface="ＭＳ Ｐゴシック" panose="020B0600070205080204" pitchFamily="50" charset="-128"/>
                <a:ea typeface="ＭＳ Ｐゴシック" panose="020B0600070205080204" pitchFamily="50" charset="-128"/>
              </a:rPr>
              <a:t>療養担当者の氏名（サイン）</a:t>
            </a:r>
            <a:r>
              <a:rPr kumimoji="1" lang="ja-JP" altLang="en-US" sz="900">
                <a:latin typeface="ＭＳ Ｐゴシック" panose="020B0600070205080204" pitchFamily="50" charset="-128"/>
                <a:ea typeface="ＭＳ Ｐゴシック" panose="020B0600070205080204" pitchFamily="50" charset="-128"/>
              </a:rPr>
              <a:t>を記入してもらってください。</a:t>
            </a:r>
          </a:p>
        </xdr:txBody>
      </xdr:sp>
      <xdr:sp macro="" textlink="">
        <xdr:nvSpPr>
          <xdr:cNvPr id="74" name="テキスト ボックス 73">
            <a:extLst>
              <a:ext uri="{FF2B5EF4-FFF2-40B4-BE49-F238E27FC236}">
                <a16:creationId xmlns:a16="http://schemas.microsoft.com/office/drawing/2014/main" id="{0E42043E-A2B9-4F8D-B151-04D1DF24B8D0}"/>
              </a:ext>
            </a:extLst>
          </xdr:cNvPr>
          <xdr:cNvSpPr txBox="1"/>
        </xdr:nvSpPr>
        <xdr:spPr>
          <a:xfrm>
            <a:off x="3702050" y="17735550"/>
            <a:ext cx="4104000" cy="46355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・内容審査に必要と判断した場合には、後日、改めて療養担当者に対して文書にて追加照会させていただきことがあります。</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38100</xdr:colOff>
      <xdr:row>41</xdr:row>
      <xdr:rowOff>20320</xdr:rowOff>
    </xdr:from>
    <xdr:to>
      <xdr:col>36</xdr:col>
      <xdr:colOff>2820</xdr:colOff>
      <xdr:row>42</xdr:row>
      <xdr:rowOff>110395</xdr:rowOff>
    </xdr:to>
    <xdr:grpSp>
      <xdr:nvGrpSpPr>
        <xdr:cNvPr id="2" name="グループ化 1">
          <a:extLst>
            <a:ext uri="{FF2B5EF4-FFF2-40B4-BE49-F238E27FC236}">
              <a16:creationId xmlns:a16="http://schemas.microsoft.com/office/drawing/2014/main" id="{2924C1F2-963B-42DC-A47B-5B569B40333D}"/>
            </a:ext>
          </a:extLst>
        </xdr:cNvPr>
        <xdr:cNvGrpSpPr/>
      </xdr:nvGrpSpPr>
      <xdr:grpSpPr>
        <a:xfrm>
          <a:off x="3416300" y="6529070"/>
          <a:ext cx="2987320" cy="248825"/>
          <a:chOff x="3192780" y="7840980"/>
          <a:chExt cx="2944140" cy="250095"/>
        </a:xfrm>
      </xdr:grpSpPr>
      <xdr:sp macro="" textlink="">
        <xdr:nvSpPr>
          <xdr:cNvPr id="3" name="ホームベース 13">
            <a:extLst>
              <a:ext uri="{FF2B5EF4-FFF2-40B4-BE49-F238E27FC236}">
                <a16:creationId xmlns:a16="http://schemas.microsoft.com/office/drawing/2014/main" id="{F6FE84CF-375C-2062-1FA8-83D3430999D4}"/>
              </a:ext>
            </a:extLst>
          </xdr:cNvPr>
          <xdr:cNvSpPr/>
        </xdr:nvSpPr>
        <xdr:spPr>
          <a:xfrm>
            <a:off x="3192780" y="7869555"/>
            <a:ext cx="2944140" cy="178095"/>
          </a:xfrm>
          <a:prstGeom prst="homePlat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6C3FE81D-37F3-ABC0-1148-6DA6FAE111AF}"/>
              </a:ext>
            </a:extLst>
          </xdr:cNvPr>
          <xdr:cNvSpPr txBox="1"/>
        </xdr:nvSpPr>
        <xdr:spPr>
          <a:xfrm>
            <a:off x="3297554" y="7840980"/>
            <a:ext cx="2735760" cy="250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「被保険者（申請者）記入用」は裏面に続きます。</a:t>
            </a:r>
          </a:p>
        </xdr:txBody>
      </xdr:sp>
    </xdr:grpSp>
    <xdr:clientData/>
  </xdr:twoCellAnchor>
  <xdr:twoCellAnchor editAs="oneCell">
    <xdr:from>
      <xdr:col>26</xdr:col>
      <xdr:colOff>129540</xdr:colOff>
      <xdr:row>2</xdr:row>
      <xdr:rowOff>136842</xdr:rowOff>
    </xdr:from>
    <xdr:to>
      <xdr:col>35</xdr:col>
      <xdr:colOff>135765</xdr:colOff>
      <xdr:row>4</xdr:row>
      <xdr:rowOff>55037</xdr:rowOff>
    </xdr:to>
    <xdr:sp macro="" textlink="">
      <xdr:nvSpPr>
        <xdr:cNvPr id="5" name="テキスト ボックス 4">
          <a:extLst>
            <a:ext uri="{FF2B5EF4-FFF2-40B4-BE49-F238E27FC236}">
              <a16:creationId xmlns:a16="http://schemas.microsoft.com/office/drawing/2014/main" id="{B5B35E3F-8555-44EE-BCFD-BD32778CCA67}"/>
            </a:ext>
          </a:extLst>
        </xdr:cNvPr>
        <xdr:cNvSpPr txBox="1"/>
      </xdr:nvSpPr>
      <xdr:spPr>
        <a:xfrm>
          <a:off x="4669790" y="454342"/>
          <a:ext cx="1577850" cy="235695"/>
        </a:xfrm>
        <a:prstGeom prst="flowChartAlternateProcess">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00">
              <a:latin typeface="ＭＳ Ｐゴシック" panose="020B0600070205080204" pitchFamily="50" charset="-128"/>
              <a:ea typeface="ＭＳ Ｐゴシック" panose="020B0600070205080204" pitchFamily="50" charset="-128"/>
            </a:rPr>
            <a:t>被保険者（申請者）記入用</a:t>
          </a:r>
        </a:p>
      </xdr:txBody>
    </xdr:sp>
    <xdr:clientData/>
  </xdr:twoCellAnchor>
  <xdr:twoCellAnchor>
    <xdr:from>
      <xdr:col>39</xdr:col>
      <xdr:colOff>57150</xdr:colOff>
      <xdr:row>26</xdr:row>
      <xdr:rowOff>127000</xdr:rowOff>
    </xdr:from>
    <xdr:to>
      <xdr:col>46</xdr:col>
      <xdr:colOff>108550</xdr:colOff>
      <xdr:row>30</xdr:row>
      <xdr:rowOff>46800</xdr:rowOff>
    </xdr:to>
    <xdr:sp macro="" textlink="">
      <xdr:nvSpPr>
        <xdr:cNvPr id="7" name="テキスト ボックス 6">
          <a:extLst>
            <a:ext uri="{FF2B5EF4-FFF2-40B4-BE49-F238E27FC236}">
              <a16:creationId xmlns:a16="http://schemas.microsoft.com/office/drawing/2014/main" id="{13F83D16-43F3-4948-8305-665E8627DF80}"/>
            </a:ext>
          </a:extLst>
        </xdr:cNvPr>
        <xdr:cNvSpPr txBox="1"/>
      </xdr:nvSpPr>
      <xdr:spPr>
        <a:xfrm>
          <a:off x="6991350" y="4254500"/>
          <a:ext cx="1296000" cy="5548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latin typeface="ＭＳ Ｐ明朝" panose="02020600040205080304" pitchFamily="18" charset="-128"/>
              <a:ea typeface="ＭＳ Ｐ明朝" panose="02020600040205080304" pitchFamily="18" charset="-128"/>
            </a:rPr>
            <a:t>在職中の場合は、記入に代えて</a:t>
          </a:r>
          <a:r>
            <a:rPr kumimoji="1" lang="ja-JP" altLang="en-US" sz="800">
              <a:latin typeface="ＭＳ Ｐゴシック" panose="020B0600070205080204" pitchFamily="50" charset="-128"/>
              <a:ea typeface="ＭＳ Ｐゴシック" panose="020B0600070205080204" pitchFamily="50" charset="-128"/>
            </a:rPr>
            <a:t>事業主証明書（様式</a:t>
          </a:r>
          <a:r>
            <a:rPr kumimoji="1" lang="en-US" altLang="ja-JP" sz="800">
              <a:latin typeface="ＭＳ Ｐゴシック" panose="020B0600070205080204" pitchFamily="50" charset="-128"/>
              <a:ea typeface="ＭＳ Ｐゴシック" panose="020B0600070205080204" pitchFamily="50" charset="-128"/>
            </a:rPr>
            <a:t>10-2</a:t>
          </a:r>
          <a:r>
            <a:rPr kumimoji="1" lang="ja-JP" altLang="en-US" sz="800">
              <a:latin typeface="ＭＳ Ｐゴシック" panose="020B0600070205080204" pitchFamily="50" charset="-128"/>
              <a:ea typeface="ＭＳ Ｐゴシック" panose="020B0600070205080204" pitchFamily="50" charset="-128"/>
            </a:rPr>
            <a:t>）</a:t>
          </a:r>
          <a:r>
            <a:rPr kumimoji="1" lang="ja-JP" altLang="en-US" sz="800">
              <a:latin typeface="ＭＳ Ｐ明朝" panose="02020600040205080304" pitchFamily="18" charset="-128"/>
              <a:ea typeface="ＭＳ Ｐ明朝" panose="02020600040205080304" pitchFamily="18" charset="-128"/>
            </a:rPr>
            <a:t>を追加提出してください。</a:t>
          </a:r>
        </a:p>
      </xdr:txBody>
    </xdr:sp>
    <xdr:clientData/>
  </xdr:twoCellAnchor>
  <xdr:oneCellAnchor>
    <xdr:from>
      <xdr:col>24</xdr:col>
      <xdr:colOff>19685</xdr:colOff>
      <xdr:row>67</xdr:row>
      <xdr:rowOff>0</xdr:rowOff>
    </xdr:from>
    <xdr:ext cx="1569600" cy="238125"/>
    <xdr:sp macro="" textlink="">
      <xdr:nvSpPr>
        <xdr:cNvPr id="9" name="テキスト ボックス 8">
          <a:extLst>
            <a:ext uri="{FF2B5EF4-FFF2-40B4-BE49-F238E27FC236}">
              <a16:creationId xmlns:a16="http://schemas.microsoft.com/office/drawing/2014/main" id="{4145B3BF-B4D8-46D0-B9A2-5C8AB73CBD2F}"/>
            </a:ext>
          </a:extLst>
        </xdr:cNvPr>
        <xdr:cNvSpPr txBox="1"/>
      </xdr:nvSpPr>
      <xdr:spPr>
        <a:xfrm>
          <a:off x="4210685" y="10636250"/>
          <a:ext cx="1569600" cy="238125"/>
        </a:xfrm>
        <a:prstGeom prst="flowChartAlternateProcess">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bIns="36000" rtlCol="0" anchor="t"/>
        <a:lstStyle/>
        <a:p>
          <a:pPr algn="ctr"/>
          <a:r>
            <a:rPr kumimoji="1" lang="ja-JP" altLang="en-US" sz="1000">
              <a:latin typeface="ＭＳ Ｐゴシック" panose="020B0600070205080204" pitchFamily="50" charset="-128"/>
              <a:ea typeface="ＭＳ Ｐゴシック" panose="020B0600070205080204" pitchFamily="50" charset="-128"/>
            </a:rPr>
            <a:t>療養担当者（医師）記入用</a:t>
          </a:r>
        </a:p>
      </xdr:txBody>
    </xdr:sp>
    <xdr:clientData/>
  </xdr:oneCellAnchor>
  <xdr:twoCellAnchor editAs="oneCell">
    <xdr:from>
      <xdr:col>1</xdr:col>
      <xdr:colOff>25400</xdr:colOff>
      <xdr:row>2</xdr:row>
      <xdr:rowOff>83820</xdr:rowOff>
    </xdr:from>
    <xdr:to>
      <xdr:col>9</xdr:col>
      <xdr:colOff>94703</xdr:colOff>
      <xdr:row>4</xdr:row>
      <xdr:rowOff>95885</xdr:rowOff>
    </xdr:to>
    <xdr:pic>
      <xdr:nvPicPr>
        <xdr:cNvPr id="10" name="図 9">
          <a:extLst>
            <a:ext uri="{FF2B5EF4-FFF2-40B4-BE49-F238E27FC236}">
              <a16:creationId xmlns:a16="http://schemas.microsoft.com/office/drawing/2014/main" id="{7526481B-4968-47C7-8FDC-2A5119F794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243840"/>
          <a:ext cx="1475193" cy="322580"/>
        </a:xfrm>
        <a:prstGeom prst="rect">
          <a:avLst/>
        </a:prstGeom>
      </xdr:spPr>
    </xdr:pic>
    <xdr:clientData/>
  </xdr:twoCellAnchor>
  <xdr:twoCellAnchor editAs="oneCell">
    <xdr:from>
      <xdr:col>37</xdr:col>
      <xdr:colOff>0</xdr:colOff>
      <xdr:row>2</xdr:row>
      <xdr:rowOff>83820</xdr:rowOff>
    </xdr:from>
    <xdr:to>
      <xdr:col>45</xdr:col>
      <xdr:colOff>73113</xdr:colOff>
      <xdr:row>4</xdr:row>
      <xdr:rowOff>95885</xdr:rowOff>
    </xdr:to>
    <xdr:pic>
      <xdr:nvPicPr>
        <xdr:cNvPr id="11" name="図 10">
          <a:extLst>
            <a:ext uri="{FF2B5EF4-FFF2-40B4-BE49-F238E27FC236}">
              <a16:creationId xmlns:a16="http://schemas.microsoft.com/office/drawing/2014/main" id="{C632E00D-B6EA-4CF9-A313-CB6B8AB19B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360" y="243840"/>
          <a:ext cx="1475193" cy="322580"/>
        </a:xfrm>
        <a:prstGeom prst="rect">
          <a:avLst/>
        </a:prstGeom>
      </xdr:spPr>
    </xdr:pic>
    <xdr:clientData/>
  </xdr:twoCellAnchor>
  <xdr:twoCellAnchor editAs="oneCell">
    <xdr:from>
      <xdr:col>1</xdr:col>
      <xdr:colOff>25400</xdr:colOff>
      <xdr:row>66</xdr:row>
      <xdr:rowOff>83820</xdr:rowOff>
    </xdr:from>
    <xdr:to>
      <xdr:col>9</xdr:col>
      <xdr:colOff>94703</xdr:colOff>
      <xdr:row>68</xdr:row>
      <xdr:rowOff>95885</xdr:rowOff>
    </xdr:to>
    <xdr:pic>
      <xdr:nvPicPr>
        <xdr:cNvPr id="12" name="図 11">
          <a:extLst>
            <a:ext uri="{FF2B5EF4-FFF2-40B4-BE49-F238E27FC236}">
              <a16:creationId xmlns:a16="http://schemas.microsoft.com/office/drawing/2014/main" id="{FADD972D-8DE3-49B3-83BA-CA8BDECE07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0485120"/>
          <a:ext cx="1475193" cy="322580"/>
        </a:xfrm>
        <a:prstGeom prst="rect">
          <a:avLst/>
        </a:prstGeom>
      </xdr:spPr>
    </xdr:pic>
    <xdr:clientData/>
  </xdr:twoCellAnchor>
  <xdr:twoCellAnchor>
    <xdr:from>
      <xdr:col>27</xdr:col>
      <xdr:colOff>57897</xdr:colOff>
      <xdr:row>1</xdr:row>
      <xdr:rowOff>0</xdr:rowOff>
    </xdr:from>
    <xdr:to>
      <xdr:col>35</xdr:col>
      <xdr:colOff>123001</xdr:colOff>
      <xdr:row>2</xdr:row>
      <xdr:rowOff>66215</xdr:rowOff>
    </xdr:to>
    <xdr:grpSp>
      <xdr:nvGrpSpPr>
        <xdr:cNvPr id="13" name="グループ化 12">
          <a:extLst>
            <a:ext uri="{FF2B5EF4-FFF2-40B4-BE49-F238E27FC236}">
              <a16:creationId xmlns:a16="http://schemas.microsoft.com/office/drawing/2014/main" id="{7569B1F8-FDA0-4DCB-BC0D-65A62F791873}"/>
            </a:ext>
          </a:extLst>
        </xdr:cNvPr>
        <xdr:cNvGrpSpPr/>
      </xdr:nvGrpSpPr>
      <xdr:grpSpPr>
        <a:xfrm>
          <a:off x="4858497" y="158750"/>
          <a:ext cx="1487504" cy="224965"/>
          <a:chOff x="6346825" y="361950"/>
          <a:chExt cx="1653351" cy="225525"/>
        </a:xfrm>
      </xdr:grpSpPr>
      <xdr:sp macro="" textlink="">
        <xdr:nvSpPr>
          <xdr:cNvPr id="14" name="テキスト ボックス 13">
            <a:extLst>
              <a:ext uri="{FF2B5EF4-FFF2-40B4-BE49-F238E27FC236}">
                <a16:creationId xmlns:a16="http://schemas.microsoft.com/office/drawing/2014/main" id="{9042C69E-D019-5FC1-29CF-FE25F124E65C}"/>
              </a:ext>
            </a:extLst>
          </xdr:cNvPr>
          <xdr:cNvSpPr txBox="1"/>
        </xdr:nvSpPr>
        <xdr:spPr>
          <a:xfrm>
            <a:off x="7496176" y="390525"/>
            <a:ext cx="50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15" name="フローチャート: 手作業 14">
            <a:extLst>
              <a:ext uri="{FF2B5EF4-FFF2-40B4-BE49-F238E27FC236}">
                <a16:creationId xmlns:a16="http://schemas.microsoft.com/office/drawing/2014/main" id="{CFFE0CED-59E2-23AF-5C3A-C91AF4D3EF03}"/>
              </a:ext>
            </a:extLst>
          </xdr:cNvPr>
          <xdr:cNvSpPr/>
        </xdr:nvSpPr>
        <xdr:spPr>
          <a:xfrm>
            <a:off x="7058025" y="361950"/>
            <a:ext cx="432000" cy="216000"/>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6" name="フローチャート: 手作業 15">
            <a:extLst>
              <a:ext uri="{FF2B5EF4-FFF2-40B4-BE49-F238E27FC236}">
                <a16:creationId xmlns:a16="http://schemas.microsoft.com/office/drawing/2014/main" id="{D9CEDC3C-E0DA-669D-2B52-C1113532BC32}"/>
              </a:ext>
            </a:extLst>
          </xdr:cNvPr>
          <xdr:cNvSpPr/>
        </xdr:nvSpPr>
        <xdr:spPr>
          <a:xfrm>
            <a:off x="6702425" y="361950"/>
            <a:ext cx="432000" cy="216000"/>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7" name="フローチャート: 手作業 16">
            <a:extLst>
              <a:ext uri="{FF2B5EF4-FFF2-40B4-BE49-F238E27FC236}">
                <a16:creationId xmlns:a16="http://schemas.microsoft.com/office/drawing/2014/main" id="{F8B4FD61-C2BC-B677-ED91-1F73B03A3ADF}"/>
              </a:ext>
            </a:extLst>
          </xdr:cNvPr>
          <xdr:cNvSpPr/>
        </xdr:nvSpPr>
        <xdr:spPr>
          <a:xfrm>
            <a:off x="6346825" y="371475"/>
            <a:ext cx="432000" cy="216000"/>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63</xdr:col>
      <xdr:colOff>57897</xdr:colOff>
      <xdr:row>1</xdr:row>
      <xdr:rowOff>0</xdr:rowOff>
    </xdr:from>
    <xdr:to>
      <xdr:col>71</xdr:col>
      <xdr:colOff>123001</xdr:colOff>
      <xdr:row>2</xdr:row>
      <xdr:rowOff>66215</xdr:rowOff>
    </xdr:to>
    <xdr:grpSp>
      <xdr:nvGrpSpPr>
        <xdr:cNvPr id="18" name="グループ化 17">
          <a:extLst>
            <a:ext uri="{FF2B5EF4-FFF2-40B4-BE49-F238E27FC236}">
              <a16:creationId xmlns:a16="http://schemas.microsoft.com/office/drawing/2014/main" id="{5ECA6513-47E9-41D0-82ED-83EDCA5A22A7}"/>
            </a:ext>
          </a:extLst>
        </xdr:cNvPr>
        <xdr:cNvGrpSpPr/>
      </xdr:nvGrpSpPr>
      <xdr:grpSpPr>
        <a:xfrm>
          <a:off x="11259297" y="158750"/>
          <a:ext cx="1487504" cy="224965"/>
          <a:chOff x="6346825" y="361950"/>
          <a:chExt cx="1653351" cy="225525"/>
        </a:xfrm>
      </xdr:grpSpPr>
      <xdr:sp macro="" textlink="">
        <xdr:nvSpPr>
          <xdr:cNvPr id="19" name="テキスト ボックス 18">
            <a:extLst>
              <a:ext uri="{FF2B5EF4-FFF2-40B4-BE49-F238E27FC236}">
                <a16:creationId xmlns:a16="http://schemas.microsoft.com/office/drawing/2014/main" id="{9D99AA1E-1030-5F95-3EFE-1A098602F567}"/>
              </a:ext>
            </a:extLst>
          </xdr:cNvPr>
          <xdr:cNvSpPr txBox="1"/>
        </xdr:nvSpPr>
        <xdr:spPr>
          <a:xfrm>
            <a:off x="7496176" y="390525"/>
            <a:ext cx="50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20" name="フローチャート: 手作業 19">
            <a:extLst>
              <a:ext uri="{FF2B5EF4-FFF2-40B4-BE49-F238E27FC236}">
                <a16:creationId xmlns:a16="http://schemas.microsoft.com/office/drawing/2014/main" id="{F8AD5B68-44A5-406D-7E38-BEC3BE1FA463}"/>
              </a:ext>
            </a:extLst>
          </xdr:cNvPr>
          <xdr:cNvSpPr/>
        </xdr:nvSpPr>
        <xdr:spPr>
          <a:xfrm>
            <a:off x="7058025" y="361950"/>
            <a:ext cx="432000" cy="216000"/>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1" name="フローチャート: 手作業 20">
            <a:extLst>
              <a:ext uri="{FF2B5EF4-FFF2-40B4-BE49-F238E27FC236}">
                <a16:creationId xmlns:a16="http://schemas.microsoft.com/office/drawing/2014/main" id="{0E6606B6-FE2C-B4DE-D071-26B0BBD08C3A}"/>
              </a:ext>
            </a:extLst>
          </xdr:cNvPr>
          <xdr:cNvSpPr/>
        </xdr:nvSpPr>
        <xdr:spPr>
          <a:xfrm>
            <a:off x="6346825" y="371475"/>
            <a:ext cx="432000" cy="216000"/>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2" name="フローチャート: 手作業 21">
            <a:extLst>
              <a:ext uri="{FF2B5EF4-FFF2-40B4-BE49-F238E27FC236}">
                <a16:creationId xmlns:a16="http://schemas.microsoft.com/office/drawing/2014/main" id="{7303A60C-FCDB-DBEE-17F1-90E97E049993}"/>
              </a:ext>
            </a:extLst>
          </xdr:cNvPr>
          <xdr:cNvSpPr/>
        </xdr:nvSpPr>
        <xdr:spPr>
          <a:xfrm>
            <a:off x="6702425" y="361950"/>
            <a:ext cx="432000" cy="216000"/>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27</xdr:col>
      <xdr:colOff>57897</xdr:colOff>
      <xdr:row>64</xdr:row>
      <xdr:rowOff>155575</xdr:rowOff>
    </xdr:from>
    <xdr:to>
      <xdr:col>35</xdr:col>
      <xdr:colOff>123001</xdr:colOff>
      <xdr:row>66</xdr:row>
      <xdr:rowOff>63040</xdr:rowOff>
    </xdr:to>
    <xdr:grpSp>
      <xdr:nvGrpSpPr>
        <xdr:cNvPr id="23" name="グループ化 22">
          <a:extLst>
            <a:ext uri="{FF2B5EF4-FFF2-40B4-BE49-F238E27FC236}">
              <a16:creationId xmlns:a16="http://schemas.microsoft.com/office/drawing/2014/main" id="{7900D81B-1C3C-42DD-AF5B-1C664D9B88C4}"/>
            </a:ext>
          </a:extLst>
        </xdr:cNvPr>
        <xdr:cNvGrpSpPr/>
      </xdr:nvGrpSpPr>
      <xdr:grpSpPr>
        <a:xfrm>
          <a:off x="4858497" y="10315575"/>
          <a:ext cx="1487504" cy="224965"/>
          <a:chOff x="6346825" y="361950"/>
          <a:chExt cx="1653351" cy="225525"/>
        </a:xfrm>
      </xdr:grpSpPr>
      <xdr:sp macro="" textlink="">
        <xdr:nvSpPr>
          <xdr:cNvPr id="24" name="テキスト ボックス 23">
            <a:extLst>
              <a:ext uri="{FF2B5EF4-FFF2-40B4-BE49-F238E27FC236}">
                <a16:creationId xmlns:a16="http://schemas.microsoft.com/office/drawing/2014/main" id="{272EDA95-31CF-8A6B-711B-B95861CBBEFD}"/>
              </a:ext>
            </a:extLst>
          </xdr:cNvPr>
          <xdr:cNvSpPr txBox="1"/>
        </xdr:nvSpPr>
        <xdr:spPr>
          <a:xfrm>
            <a:off x="7496176" y="390525"/>
            <a:ext cx="50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25" name="フローチャート: 手作業 24">
            <a:extLst>
              <a:ext uri="{FF2B5EF4-FFF2-40B4-BE49-F238E27FC236}">
                <a16:creationId xmlns:a16="http://schemas.microsoft.com/office/drawing/2014/main" id="{6A8A30CD-7C43-3A63-F47B-C89149D22D8C}"/>
              </a:ext>
            </a:extLst>
          </xdr:cNvPr>
          <xdr:cNvSpPr/>
        </xdr:nvSpPr>
        <xdr:spPr>
          <a:xfrm>
            <a:off x="6346825" y="371475"/>
            <a:ext cx="432000" cy="216000"/>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p>
          <a:p>
            <a:pPr algn="ct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6" name="フローチャート: 手作業 25">
            <a:extLst>
              <a:ext uri="{FF2B5EF4-FFF2-40B4-BE49-F238E27FC236}">
                <a16:creationId xmlns:a16="http://schemas.microsoft.com/office/drawing/2014/main" id="{0C368882-A615-3B07-6C87-78F57CA74599}"/>
              </a:ext>
            </a:extLst>
          </xdr:cNvPr>
          <xdr:cNvSpPr/>
        </xdr:nvSpPr>
        <xdr:spPr>
          <a:xfrm>
            <a:off x="6702425" y="361950"/>
            <a:ext cx="432000" cy="216000"/>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7" name="フローチャート: 手作業 26">
            <a:extLst>
              <a:ext uri="{FF2B5EF4-FFF2-40B4-BE49-F238E27FC236}">
                <a16:creationId xmlns:a16="http://schemas.microsoft.com/office/drawing/2014/main" id="{70B9426E-A95B-2912-3B48-32D25AC54748}"/>
              </a:ext>
            </a:extLst>
          </xdr:cNvPr>
          <xdr:cNvSpPr/>
        </xdr:nvSpPr>
        <xdr:spPr>
          <a:xfrm>
            <a:off x="7058025" y="361950"/>
            <a:ext cx="432000" cy="216000"/>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twoCellAnchor editAs="oneCell">
    <xdr:from>
      <xdr:col>62</xdr:col>
      <xdr:colOff>96837</xdr:colOff>
      <xdr:row>2</xdr:row>
      <xdr:rowOff>136842</xdr:rowOff>
    </xdr:from>
    <xdr:to>
      <xdr:col>71</xdr:col>
      <xdr:colOff>94392</xdr:colOff>
      <xdr:row>4</xdr:row>
      <xdr:rowOff>56942</xdr:rowOff>
    </xdr:to>
    <xdr:sp macro="" textlink="">
      <xdr:nvSpPr>
        <xdr:cNvPr id="8" name="テキスト ボックス 7">
          <a:extLst>
            <a:ext uri="{FF2B5EF4-FFF2-40B4-BE49-F238E27FC236}">
              <a16:creationId xmlns:a16="http://schemas.microsoft.com/office/drawing/2014/main" id="{2A79289C-6AD2-44FD-9B4E-4F6E07225AF5}"/>
            </a:ext>
          </a:extLst>
        </xdr:cNvPr>
        <xdr:cNvSpPr txBox="1"/>
      </xdr:nvSpPr>
      <xdr:spPr>
        <a:xfrm>
          <a:off x="10923587" y="454342"/>
          <a:ext cx="1569180" cy="237600"/>
        </a:xfrm>
        <a:prstGeom prst="flowChartAlternateProcess">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00">
              <a:latin typeface="ＭＳ Ｐゴシック" panose="020B0600070205080204" pitchFamily="50" charset="-128"/>
              <a:ea typeface="ＭＳ Ｐゴシック" panose="020B0600070205080204" pitchFamily="50" charset="-128"/>
            </a:rPr>
            <a:t>被保険者（申請者）記入用</a:t>
          </a:r>
        </a:p>
      </xdr:txBody>
    </xdr:sp>
    <xdr:clientData/>
  </xdr:twoCellAnchor>
  <xdr:twoCellAnchor>
    <xdr:from>
      <xdr:col>39</xdr:col>
      <xdr:colOff>57150</xdr:colOff>
      <xdr:row>50</xdr:row>
      <xdr:rowOff>120650</xdr:rowOff>
    </xdr:from>
    <xdr:to>
      <xdr:col>46</xdr:col>
      <xdr:colOff>108550</xdr:colOff>
      <xdr:row>53</xdr:row>
      <xdr:rowOff>76400</xdr:rowOff>
    </xdr:to>
    <xdr:sp macro="" textlink="">
      <xdr:nvSpPr>
        <xdr:cNvPr id="28" name="テキスト ボックス 27">
          <a:extLst>
            <a:ext uri="{FF2B5EF4-FFF2-40B4-BE49-F238E27FC236}">
              <a16:creationId xmlns:a16="http://schemas.microsoft.com/office/drawing/2014/main" id="{BC4FD29C-6623-43F7-8727-0858816B4D66}"/>
            </a:ext>
          </a:extLst>
        </xdr:cNvPr>
        <xdr:cNvSpPr txBox="1"/>
      </xdr:nvSpPr>
      <xdr:spPr>
        <a:xfrm>
          <a:off x="6991350" y="8058150"/>
          <a:ext cx="1296000" cy="432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latin typeface="ＭＳ Ｐ明朝" panose="02020600040205080304" pitchFamily="18" charset="-128"/>
              <a:ea typeface="ＭＳ Ｐ明朝" panose="02020600040205080304" pitchFamily="18" charset="-128"/>
            </a:rPr>
            <a:t>回答に関わらず、追加調査をお願いする場合があります。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6952</xdr:colOff>
      <xdr:row>2</xdr:row>
      <xdr:rowOff>83152</xdr:rowOff>
    </xdr:from>
    <xdr:to>
      <xdr:col>9</xdr:col>
      <xdr:colOff>116872</xdr:colOff>
      <xdr:row>4</xdr:row>
      <xdr:rowOff>109011</xdr:rowOff>
    </xdr:to>
    <xdr:pic>
      <xdr:nvPicPr>
        <xdr:cNvPr id="2" name="図 1">
          <a:extLst>
            <a:ext uri="{FF2B5EF4-FFF2-40B4-BE49-F238E27FC236}">
              <a16:creationId xmlns:a16="http://schemas.microsoft.com/office/drawing/2014/main" id="{E499D53F-4FE1-4B6A-BD99-4A7F72D43C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752" y="407002"/>
          <a:ext cx="1532320" cy="343359"/>
        </a:xfrm>
        <a:prstGeom prst="rect">
          <a:avLst/>
        </a:prstGeom>
      </xdr:spPr>
    </xdr:pic>
    <xdr:clientData/>
  </xdr:twoCellAnchor>
  <xdr:twoCellAnchor>
    <xdr:from>
      <xdr:col>10</xdr:col>
      <xdr:colOff>99060</xdr:colOff>
      <xdr:row>2</xdr:row>
      <xdr:rowOff>45720</xdr:rowOff>
    </xdr:from>
    <xdr:to>
      <xdr:col>24</xdr:col>
      <xdr:colOff>7620</xdr:colOff>
      <xdr:row>5</xdr:row>
      <xdr:rowOff>27945</xdr:rowOff>
    </xdr:to>
    <xdr:grpSp>
      <xdr:nvGrpSpPr>
        <xdr:cNvPr id="3" name="グループ化 2">
          <a:extLst>
            <a:ext uri="{FF2B5EF4-FFF2-40B4-BE49-F238E27FC236}">
              <a16:creationId xmlns:a16="http://schemas.microsoft.com/office/drawing/2014/main" id="{9870C474-4EB9-4B77-BFB8-41DA771D3144}"/>
            </a:ext>
          </a:extLst>
        </xdr:cNvPr>
        <xdr:cNvGrpSpPr/>
      </xdr:nvGrpSpPr>
      <xdr:grpSpPr>
        <a:xfrm>
          <a:off x="1877060" y="369570"/>
          <a:ext cx="2397760" cy="458475"/>
          <a:chOff x="1684973" y="207645"/>
          <a:chExt cx="2375535" cy="468000"/>
        </a:xfrm>
      </xdr:grpSpPr>
      <xdr:sp macro="" textlink="">
        <xdr:nvSpPr>
          <xdr:cNvPr id="4" name="テキスト ボックス 3">
            <a:extLst>
              <a:ext uri="{FF2B5EF4-FFF2-40B4-BE49-F238E27FC236}">
                <a16:creationId xmlns:a16="http://schemas.microsoft.com/office/drawing/2014/main" id="{5F6ECE49-B765-6D9D-A0B9-8F5536332B4C}"/>
              </a:ext>
            </a:extLst>
          </xdr:cNvPr>
          <xdr:cNvSpPr txBox="1"/>
        </xdr:nvSpPr>
        <xdr:spPr>
          <a:xfrm>
            <a:off x="1684973" y="207645"/>
            <a:ext cx="819943"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Ｐゴシック" panose="020B0600070205080204" pitchFamily="50" charset="-128"/>
                <a:ea typeface="ＭＳ Ｐゴシック" panose="020B0600070205080204" pitchFamily="50" charset="-128"/>
              </a:rPr>
              <a:t>傷病手当金</a:t>
            </a:r>
            <a:br>
              <a:rPr kumimoji="1" lang="en-US" altLang="ja-JP" sz="1000">
                <a:latin typeface="ＭＳ Ｐゴシック" panose="020B0600070205080204" pitchFamily="50" charset="-128"/>
                <a:ea typeface="ＭＳ Ｐゴシック" panose="020B0600070205080204" pitchFamily="50" charset="-128"/>
              </a:rPr>
            </a:br>
            <a:r>
              <a:rPr kumimoji="1" lang="ja-JP" altLang="en-US" sz="1000">
                <a:latin typeface="ＭＳ Ｐゴシック" panose="020B0600070205080204" pitchFamily="50" charset="-128"/>
                <a:ea typeface="ＭＳ Ｐゴシック" panose="020B0600070205080204" pitchFamily="50" charset="-128"/>
              </a:rPr>
              <a:t>出産手当金</a:t>
            </a:r>
          </a:p>
        </xdr:txBody>
      </xdr:sp>
      <xdr:sp macro="" textlink="">
        <xdr:nvSpPr>
          <xdr:cNvPr id="5" name="テキスト ボックス 4">
            <a:extLst>
              <a:ext uri="{FF2B5EF4-FFF2-40B4-BE49-F238E27FC236}">
                <a16:creationId xmlns:a16="http://schemas.microsoft.com/office/drawing/2014/main" id="{7B2F0426-28E2-36E1-ACB7-E749030B7A8E}"/>
              </a:ext>
            </a:extLst>
          </xdr:cNvPr>
          <xdr:cNvSpPr txBox="1"/>
        </xdr:nvSpPr>
        <xdr:spPr>
          <a:xfrm>
            <a:off x="2405297" y="207645"/>
            <a:ext cx="1655211"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800">
                <a:latin typeface="ＭＳ Ｐゴシック" panose="020B0600070205080204" pitchFamily="50" charset="-128"/>
                <a:ea typeface="ＭＳ Ｐゴシック" panose="020B0600070205080204" pitchFamily="50" charset="-128"/>
              </a:rPr>
              <a:t>事業主証明書</a:t>
            </a:r>
          </a:p>
        </xdr:txBody>
      </xdr:sp>
    </xdr:grpSp>
    <xdr:clientData/>
  </xdr:twoCellAnchor>
  <xdr:twoCellAnchor>
    <xdr:from>
      <xdr:col>1</xdr:col>
      <xdr:colOff>0</xdr:colOff>
      <xdr:row>5</xdr:row>
      <xdr:rowOff>38100</xdr:rowOff>
    </xdr:from>
    <xdr:to>
      <xdr:col>35</xdr:col>
      <xdr:colOff>167640</xdr:colOff>
      <xdr:row>6</xdr:row>
      <xdr:rowOff>144780</xdr:rowOff>
    </xdr:to>
    <xdr:sp macro="" textlink="">
      <xdr:nvSpPr>
        <xdr:cNvPr id="6" name="テキスト ボックス 5">
          <a:extLst>
            <a:ext uri="{FF2B5EF4-FFF2-40B4-BE49-F238E27FC236}">
              <a16:creationId xmlns:a16="http://schemas.microsoft.com/office/drawing/2014/main" id="{0E4A4CDC-1167-40AE-8E9D-764E81F49E5E}"/>
            </a:ext>
          </a:extLst>
        </xdr:cNvPr>
        <xdr:cNvSpPr txBox="1"/>
      </xdr:nvSpPr>
      <xdr:spPr>
        <a:xfrm>
          <a:off x="175260" y="845820"/>
          <a:ext cx="6126480" cy="266700"/>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en-US" sz="1000" b="1">
              <a:solidFill>
                <a:schemeClr val="bg1"/>
              </a:solidFill>
              <a:latin typeface="メイリオ" panose="020B0604030504040204" pitchFamily="50" charset="-128"/>
              <a:ea typeface="メイリオ" panose="020B0604030504040204" pitchFamily="50" charset="-128"/>
            </a:rPr>
            <a:t>クリーム色で着色されたセルに入力のうえ、本紙を印刷してください。</a:t>
          </a:r>
          <a:r>
            <a:rPr kumimoji="1" lang="en-US" altLang="ja-JP" sz="1100" b="1">
              <a:solidFill>
                <a:schemeClr val="bg1"/>
              </a:solidFill>
              <a:effectLst/>
              <a:latin typeface="メイリオ" panose="020B0604030504040204" pitchFamily="50" charset="-128"/>
              <a:ea typeface="メイリオ" panose="020B0604030504040204" pitchFamily="50" charset="-128"/>
              <a:cs typeface="+mn-cs"/>
            </a:rPr>
            <a:t>《</a:t>
          </a:r>
          <a:r>
            <a:rPr kumimoji="1" lang="ja-JP" altLang="ja-JP" sz="1100" b="1">
              <a:solidFill>
                <a:schemeClr val="bg1"/>
              </a:solidFill>
              <a:effectLst/>
              <a:latin typeface="メイリオ" panose="020B0604030504040204" pitchFamily="50" charset="-128"/>
              <a:ea typeface="メイリオ" panose="020B0604030504040204" pitchFamily="50" charset="-128"/>
              <a:cs typeface="+mn-cs"/>
            </a:rPr>
            <a:t>手書き不可</a:t>
          </a:r>
          <a:r>
            <a:rPr kumimoji="1" lang="en-US" altLang="ja-JP" sz="1100" b="1">
              <a:solidFill>
                <a:schemeClr val="bg1"/>
              </a:solidFill>
              <a:effectLst/>
              <a:latin typeface="メイリオ" panose="020B0604030504040204" pitchFamily="50" charset="-128"/>
              <a:ea typeface="メイリオ" panose="020B0604030504040204" pitchFamily="50" charset="-128"/>
              <a:cs typeface="+mn-cs"/>
            </a:rPr>
            <a:t>》</a:t>
          </a:r>
          <a:endParaRPr kumimoji="1" lang="ja-JP" altLang="en-US" sz="10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46</xdr:col>
      <xdr:colOff>118109</xdr:colOff>
      <xdr:row>2</xdr:row>
      <xdr:rowOff>45720</xdr:rowOff>
    </xdr:from>
    <xdr:to>
      <xdr:col>60</xdr:col>
      <xdr:colOff>26669</xdr:colOff>
      <xdr:row>5</xdr:row>
      <xdr:rowOff>27945</xdr:rowOff>
    </xdr:to>
    <xdr:grpSp>
      <xdr:nvGrpSpPr>
        <xdr:cNvPr id="7" name="グループ化 6">
          <a:extLst>
            <a:ext uri="{FF2B5EF4-FFF2-40B4-BE49-F238E27FC236}">
              <a16:creationId xmlns:a16="http://schemas.microsoft.com/office/drawing/2014/main" id="{1E90C02A-EA4D-46A6-AF92-58FDF4F8C8EB}"/>
            </a:ext>
          </a:extLst>
        </xdr:cNvPr>
        <xdr:cNvGrpSpPr/>
      </xdr:nvGrpSpPr>
      <xdr:grpSpPr>
        <a:xfrm>
          <a:off x="8296909" y="369570"/>
          <a:ext cx="2397760" cy="458475"/>
          <a:chOff x="1684973" y="207645"/>
          <a:chExt cx="2375535" cy="468000"/>
        </a:xfrm>
      </xdr:grpSpPr>
      <xdr:sp macro="" textlink="">
        <xdr:nvSpPr>
          <xdr:cNvPr id="8" name="テキスト ボックス 7">
            <a:extLst>
              <a:ext uri="{FF2B5EF4-FFF2-40B4-BE49-F238E27FC236}">
                <a16:creationId xmlns:a16="http://schemas.microsoft.com/office/drawing/2014/main" id="{8C197C41-2197-8F3D-EA23-7717D21E20C0}"/>
              </a:ext>
            </a:extLst>
          </xdr:cNvPr>
          <xdr:cNvSpPr txBox="1"/>
        </xdr:nvSpPr>
        <xdr:spPr>
          <a:xfrm>
            <a:off x="1684973" y="207645"/>
            <a:ext cx="819943"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Ｐゴシック" panose="020B0600070205080204" pitchFamily="50" charset="-128"/>
                <a:ea typeface="ＭＳ Ｐゴシック" panose="020B0600070205080204" pitchFamily="50" charset="-128"/>
              </a:rPr>
              <a:t>傷病手当金</a:t>
            </a:r>
            <a:br>
              <a:rPr kumimoji="1" lang="en-US" altLang="ja-JP" sz="1000">
                <a:latin typeface="ＭＳ Ｐゴシック" panose="020B0600070205080204" pitchFamily="50" charset="-128"/>
                <a:ea typeface="ＭＳ Ｐゴシック" panose="020B0600070205080204" pitchFamily="50" charset="-128"/>
              </a:rPr>
            </a:br>
            <a:r>
              <a:rPr kumimoji="1" lang="ja-JP" altLang="en-US" sz="1000">
                <a:latin typeface="ＭＳ Ｐゴシック" panose="020B0600070205080204" pitchFamily="50" charset="-128"/>
                <a:ea typeface="ＭＳ Ｐゴシック" panose="020B0600070205080204" pitchFamily="50" charset="-128"/>
              </a:rPr>
              <a:t>出産手当金</a:t>
            </a:r>
          </a:p>
        </xdr:txBody>
      </xdr:sp>
      <xdr:sp macro="" textlink="">
        <xdr:nvSpPr>
          <xdr:cNvPr id="9" name="テキスト ボックス 8">
            <a:extLst>
              <a:ext uri="{FF2B5EF4-FFF2-40B4-BE49-F238E27FC236}">
                <a16:creationId xmlns:a16="http://schemas.microsoft.com/office/drawing/2014/main" id="{1366E34A-468D-D495-22B3-72ACE0EB8A9A}"/>
              </a:ext>
            </a:extLst>
          </xdr:cNvPr>
          <xdr:cNvSpPr txBox="1"/>
        </xdr:nvSpPr>
        <xdr:spPr>
          <a:xfrm>
            <a:off x="2405297" y="207645"/>
            <a:ext cx="1655211"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800">
                <a:latin typeface="ＭＳ Ｐゴシック" panose="020B0600070205080204" pitchFamily="50" charset="-128"/>
                <a:ea typeface="ＭＳ Ｐゴシック" panose="020B0600070205080204" pitchFamily="50" charset="-128"/>
              </a:rPr>
              <a:t>事業主証明書</a:t>
            </a:r>
          </a:p>
        </xdr:txBody>
      </xdr:sp>
    </xdr:grpSp>
    <xdr:clientData/>
  </xdr:twoCellAnchor>
  <xdr:twoCellAnchor editAs="oneCell">
    <xdr:from>
      <xdr:col>37</xdr:col>
      <xdr:colOff>11712</xdr:colOff>
      <xdr:row>2</xdr:row>
      <xdr:rowOff>83152</xdr:rowOff>
    </xdr:from>
    <xdr:to>
      <xdr:col>45</xdr:col>
      <xdr:colOff>121632</xdr:colOff>
      <xdr:row>4</xdr:row>
      <xdr:rowOff>109011</xdr:rowOff>
    </xdr:to>
    <xdr:pic>
      <xdr:nvPicPr>
        <xdr:cNvPr id="10" name="図 9">
          <a:extLst>
            <a:ext uri="{FF2B5EF4-FFF2-40B4-BE49-F238E27FC236}">
              <a16:creationId xmlns:a16="http://schemas.microsoft.com/office/drawing/2014/main" id="{3124DE87-7A34-4BF6-ACD1-BF6E36E13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332" y="410812"/>
          <a:ext cx="1512000" cy="345899"/>
        </a:xfrm>
        <a:prstGeom prst="rect">
          <a:avLst/>
        </a:prstGeom>
      </xdr:spPr>
    </xdr:pic>
    <xdr:clientData/>
  </xdr:twoCellAnchor>
  <xdr:twoCellAnchor>
    <xdr:from>
      <xdr:col>10</xdr:col>
      <xdr:colOff>118109</xdr:colOff>
      <xdr:row>69</xdr:row>
      <xdr:rowOff>45720</xdr:rowOff>
    </xdr:from>
    <xdr:to>
      <xdr:col>24</xdr:col>
      <xdr:colOff>26669</xdr:colOff>
      <xdr:row>72</xdr:row>
      <xdr:rowOff>27945</xdr:rowOff>
    </xdr:to>
    <xdr:grpSp>
      <xdr:nvGrpSpPr>
        <xdr:cNvPr id="11" name="グループ化 10">
          <a:extLst>
            <a:ext uri="{FF2B5EF4-FFF2-40B4-BE49-F238E27FC236}">
              <a16:creationId xmlns:a16="http://schemas.microsoft.com/office/drawing/2014/main" id="{81DE57CC-B8EC-4576-B779-2A34C7C94631}"/>
            </a:ext>
          </a:extLst>
        </xdr:cNvPr>
        <xdr:cNvGrpSpPr/>
      </xdr:nvGrpSpPr>
      <xdr:grpSpPr>
        <a:xfrm>
          <a:off x="1896109" y="11005820"/>
          <a:ext cx="2397760" cy="458475"/>
          <a:chOff x="1684973" y="207645"/>
          <a:chExt cx="2375535" cy="468000"/>
        </a:xfrm>
      </xdr:grpSpPr>
      <xdr:sp macro="" textlink="">
        <xdr:nvSpPr>
          <xdr:cNvPr id="12" name="テキスト ボックス 11">
            <a:extLst>
              <a:ext uri="{FF2B5EF4-FFF2-40B4-BE49-F238E27FC236}">
                <a16:creationId xmlns:a16="http://schemas.microsoft.com/office/drawing/2014/main" id="{5058EC81-5499-E08D-DA5D-7071EC8713BF}"/>
              </a:ext>
            </a:extLst>
          </xdr:cNvPr>
          <xdr:cNvSpPr txBox="1"/>
        </xdr:nvSpPr>
        <xdr:spPr>
          <a:xfrm>
            <a:off x="1684973" y="207645"/>
            <a:ext cx="819943"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Ｐゴシック" panose="020B0600070205080204" pitchFamily="50" charset="-128"/>
                <a:ea typeface="ＭＳ Ｐゴシック" panose="020B0600070205080204" pitchFamily="50" charset="-128"/>
              </a:rPr>
              <a:t>傷病手当金</a:t>
            </a:r>
            <a:br>
              <a:rPr kumimoji="1" lang="en-US" altLang="ja-JP" sz="1000">
                <a:latin typeface="ＭＳ Ｐゴシック" panose="020B0600070205080204" pitchFamily="50" charset="-128"/>
                <a:ea typeface="ＭＳ Ｐゴシック" panose="020B0600070205080204" pitchFamily="50" charset="-128"/>
              </a:rPr>
            </a:br>
            <a:r>
              <a:rPr kumimoji="1" lang="ja-JP" altLang="en-US" sz="1000">
                <a:latin typeface="ＭＳ Ｐゴシック" panose="020B0600070205080204" pitchFamily="50" charset="-128"/>
                <a:ea typeface="ＭＳ Ｐゴシック" panose="020B0600070205080204" pitchFamily="50" charset="-128"/>
              </a:rPr>
              <a:t>出産手当金</a:t>
            </a:r>
          </a:p>
        </xdr:txBody>
      </xdr:sp>
      <xdr:sp macro="" textlink="">
        <xdr:nvSpPr>
          <xdr:cNvPr id="13" name="テキスト ボックス 12">
            <a:extLst>
              <a:ext uri="{FF2B5EF4-FFF2-40B4-BE49-F238E27FC236}">
                <a16:creationId xmlns:a16="http://schemas.microsoft.com/office/drawing/2014/main" id="{7DD9F7C9-2F36-F58A-0E4C-AA8566C82B5F}"/>
              </a:ext>
            </a:extLst>
          </xdr:cNvPr>
          <xdr:cNvSpPr txBox="1"/>
        </xdr:nvSpPr>
        <xdr:spPr>
          <a:xfrm>
            <a:off x="2405297" y="207645"/>
            <a:ext cx="1655211"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800">
                <a:latin typeface="ＭＳ Ｐゴシック" panose="020B0600070205080204" pitchFamily="50" charset="-128"/>
                <a:ea typeface="ＭＳ Ｐゴシック" panose="020B0600070205080204" pitchFamily="50" charset="-128"/>
              </a:rPr>
              <a:t>事業主証明書</a:t>
            </a:r>
          </a:p>
        </xdr:txBody>
      </xdr:sp>
    </xdr:grpSp>
    <xdr:clientData/>
  </xdr:twoCellAnchor>
  <xdr:twoCellAnchor editAs="oneCell">
    <xdr:from>
      <xdr:col>1</xdr:col>
      <xdr:colOff>11712</xdr:colOff>
      <xdr:row>69</xdr:row>
      <xdr:rowOff>83151</xdr:rowOff>
    </xdr:from>
    <xdr:to>
      <xdr:col>9</xdr:col>
      <xdr:colOff>121632</xdr:colOff>
      <xdr:row>71</xdr:row>
      <xdr:rowOff>109011</xdr:rowOff>
    </xdr:to>
    <xdr:pic>
      <xdr:nvPicPr>
        <xdr:cNvPr id="14" name="図 13">
          <a:extLst>
            <a:ext uri="{FF2B5EF4-FFF2-40B4-BE49-F238E27FC236}">
              <a16:creationId xmlns:a16="http://schemas.microsoft.com/office/drawing/2014/main" id="{4A4649D6-416E-43A8-BBB8-07EC10176B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72" y="11132151"/>
          <a:ext cx="1512000" cy="345900"/>
        </a:xfrm>
        <a:prstGeom prst="rect">
          <a:avLst/>
        </a:prstGeom>
      </xdr:spPr>
    </xdr:pic>
    <xdr:clientData/>
  </xdr:twoCellAnchor>
  <xdr:twoCellAnchor>
    <xdr:from>
      <xdr:col>46</xdr:col>
      <xdr:colOff>118109</xdr:colOff>
      <xdr:row>69</xdr:row>
      <xdr:rowOff>45720</xdr:rowOff>
    </xdr:from>
    <xdr:to>
      <xdr:col>60</xdr:col>
      <xdr:colOff>26669</xdr:colOff>
      <xdr:row>72</xdr:row>
      <xdr:rowOff>27945</xdr:rowOff>
    </xdr:to>
    <xdr:grpSp>
      <xdr:nvGrpSpPr>
        <xdr:cNvPr id="30" name="グループ化 29">
          <a:extLst>
            <a:ext uri="{FF2B5EF4-FFF2-40B4-BE49-F238E27FC236}">
              <a16:creationId xmlns:a16="http://schemas.microsoft.com/office/drawing/2014/main" id="{E4B4491C-7C1F-4576-AE3F-CC06961738B4}"/>
            </a:ext>
          </a:extLst>
        </xdr:cNvPr>
        <xdr:cNvGrpSpPr/>
      </xdr:nvGrpSpPr>
      <xdr:grpSpPr>
        <a:xfrm>
          <a:off x="8296909" y="11005820"/>
          <a:ext cx="2397760" cy="458475"/>
          <a:chOff x="1684973" y="207645"/>
          <a:chExt cx="2375535" cy="468000"/>
        </a:xfrm>
      </xdr:grpSpPr>
      <xdr:sp macro="" textlink="">
        <xdr:nvSpPr>
          <xdr:cNvPr id="31" name="テキスト ボックス 30">
            <a:extLst>
              <a:ext uri="{FF2B5EF4-FFF2-40B4-BE49-F238E27FC236}">
                <a16:creationId xmlns:a16="http://schemas.microsoft.com/office/drawing/2014/main" id="{9BC2615D-0DD2-FC6E-D597-7B316ABFE813}"/>
              </a:ext>
            </a:extLst>
          </xdr:cNvPr>
          <xdr:cNvSpPr txBox="1"/>
        </xdr:nvSpPr>
        <xdr:spPr>
          <a:xfrm>
            <a:off x="1684973" y="207645"/>
            <a:ext cx="819943"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Ｐゴシック" panose="020B0600070205080204" pitchFamily="50" charset="-128"/>
                <a:ea typeface="ＭＳ Ｐゴシック" panose="020B0600070205080204" pitchFamily="50" charset="-128"/>
              </a:rPr>
              <a:t>傷病手当金</a:t>
            </a:r>
            <a:br>
              <a:rPr kumimoji="1" lang="en-US" altLang="ja-JP" sz="1000">
                <a:latin typeface="ＭＳ Ｐゴシック" panose="020B0600070205080204" pitchFamily="50" charset="-128"/>
                <a:ea typeface="ＭＳ Ｐゴシック" panose="020B0600070205080204" pitchFamily="50" charset="-128"/>
              </a:rPr>
            </a:br>
            <a:r>
              <a:rPr kumimoji="1" lang="ja-JP" altLang="en-US" sz="1000">
                <a:latin typeface="ＭＳ Ｐゴシック" panose="020B0600070205080204" pitchFamily="50" charset="-128"/>
                <a:ea typeface="ＭＳ Ｐゴシック" panose="020B0600070205080204" pitchFamily="50" charset="-128"/>
              </a:rPr>
              <a:t>出産手当金</a:t>
            </a:r>
          </a:p>
        </xdr:txBody>
      </xdr:sp>
      <xdr:sp macro="" textlink="">
        <xdr:nvSpPr>
          <xdr:cNvPr id="32" name="テキスト ボックス 31">
            <a:extLst>
              <a:ext uri="{FF2B5EF4-FFF2-40B4-BE49-F238E27FC236}">
                <a16:creationId xmlns:a16="http://schemas.microsoft.com/office/drawing/2014/main" id="{AF91ECE8-8AFA-2521-7EDB-17F63792B468}"/>
              </a:ext>
            </a:extLst>
          </xdr:cNvPr>
          <xdr:cNvSpPr txBox="1"/>
        </xdr:nvSpPr>
        <xdr:spPr>
          <a:xfrm>
            <a:off x="2405297" y="207645"/>
            <a:ext cx="1655211"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800">
                <a:latin typeface="ＭＳ Ｐゴシック" panose="020B0600070205080204" pitchFamily="50" charset="-128"/>
                <a:ea typeface="ＭＳ Ｐゴシック" panose="020B0600070205080204" pitchFamily="50" charset="-128"/>
              </a:rPr>
              <a:t>事業主証明書</a:t>
            </a:r>
          </a:p>
        </xdr:txBody>
      </xdr:sp>
    </xdr:grpSp>
    <xdr:clientData/>
  </xdr:twoCellAnchor>
  <xdr:twoCellAnchor editAs="oneCell">
    <xdr:from>
      <xdr:col>37</xdr:col>
      <xdr:colOff>11712</xdr:colOff>
      <xdr:row>69</xdr:row>
      <xdr:rowOff>83151</xdr:rowOff>
    </xdr:from>
    <xdr:to>
      <xdr:col>45</xdr:col>
      <xdr:colOff>152112</xdr:colOff>
      <xdr:row>71</xdr:row>
      <xdr:rowOff>105201</xdr:rowOff>
    </xdr:to>
    <xdr:pic>
      <xdr:nvPicPr>
        <xdr:cNvPr id="33" name="図 32">
          <a:extLst>
            <a:ext uri="{FF2B5EF4-FFF2-40B4-BE49-F238E27FC236}">
              <a16:creationId xmlns:a16="http://schemas.microsoft.com/office/drawing/2014/main" id="{2AD08782-E0E0-423B-B9DA-46B1706E96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332" y="11132151"/>
          <a:ext cx="1512000" cy="345900"/>
        </a:xfrm>
        <a:prstGeom prst="rect">
          <a:avLst/>
        </a:prstGeom>
      </xdr:spPr>
    </xdr:pic>
    <xdr:clientData/>
  </xdr:twoCellAnchor>
  <xdr:twoCellAnchor editAs="oneCell">
    <xdr:from>
      <xdr:col>26</xdr:col>
      <xdr:colOff>156630</xdr:colOff>
      <xdr:row>0</xdr:row>
      <xdr:rowOff>160865</xdr:rowOff>
    </xdr:from>
    <xdr:to>
      <xdr:col>35</xdr:col>
      <xdr:colOff>168394</xdr:colOff>
      <xdr:row>2</xdr:row>
      <xdr:rowOff>46236</xdr:rowOff>
    </xdr:to>
    <xdr:grpSp>
      <xdr:nvGrpSpPr>
        <xdr:cNvPr id="40" name="グループ化 39">
          <a:extLst>
            <a:ext uri="{FF2B5EF4-FFF2-40B4-BE49-F238E27FC236}">
              <a16:creationId xmlns:a16="http://schemas.microsoft.com/office/drawing/2014/main" id="{36548F38-424F-ABA5-3E98-922E10397B4E}"/>
            </a:ext>
          </a:extLst>
        </xdr:cNvPr>
        <xdr:cNvGrpSpPr/>
      </xdr:nvGrpSpPr>
      <xdr:grpSpPr>
        <a:xfrm>
          <a:off x="4779430" y="160865"/>
          <a:ext cx="1611964" cy="209221"/>
          <a:chOff x="4713390" y="160865"/>
          <a:chExt cx="1589104" cy="213031"/>
        </a:xfrm>
      </xdr:grpSpPr>
      <xdr:sp macro="" textlink="">
        <xdr:nvSpPr>
          <xdr:cNvPr id="16" name="テキスト ボックス 15">
            <a:extLst>
              <a:ext uri="{FF2B5EF4-FFF2-40B4-BE49-F238E27FC236}">
                <a16:creationId xmlns:a16="http://schemas.microsoft.com/office/drawing/2014/main" id="{6F5D25BC-063B-A379-E6A2-9D7826657239}"/>
              </a:ext>
            </a:extLst>
          </xdr:cNvPr>
          <xdr:cNvSpPr txBox="1"/>
        </xdr:nvSpPr>
        <xdr:spPr>
          <a:xfrm>
            <a:off x="5855244" y="189047"/>
            <a:ext cx="447250" cy="17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39" name="フローチャート: 手作業 38">
            <a:extLst>
              <a:ext uri="{FF2B5EF4-FFF2-40B4-BE49-F238E27FC236}">
                <a16:creationId xmlns:a16="http://schemas.microsoft.com/office/drawing/2014/main" id="{019DE26B-46A3-40BF-9EB5-895A9A44F89E}"/>
              </a:ext>
            </a:extLst>
          </xdr:cNvPr>
          <xdr:cNvSpPr/>
        </xdr:nvSpPr>
        <xdr:spPr>
          <a:xfrm>
            <a:off x="55397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200">
                <a:latin typeface="HG丸ｺﾞｼｯｸM-PRO" panose="020F0600000000000000" pitchFamily="50" charset="-128"/>
                <a:ea typeface="HG丸ｺﾞｼｯｸM-PRO" panose="020F0600000000000000" pitchFamily="50" charset="-128"/>
              </a:rPr>
              <a:t>４</a:t>
            </a: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7" name="フローチャート: 手作業 16">
            <a:extLst>
              <a:ext uri="{FF2B5EF4-FFF2-40B4-BE49-F238E27FC236}">
                <a16:creationId xmlns:a16="http://schemas.microsoft.com/office/drawing/2014/main" id="{CE50F2AC-0326-83A9-884A-480AC260C729}"/>
              </a:ext>
            </a:extLst>
          </xdr:cNvPr>
          <xdr:cNvSpPr/>
        </xdr:nvSpPr>
        <xdr:spPr>
          <a:xfrm>
            <a:off x="52642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8" name="フローチャート: 手作業 17">
            <a:extLst>
              <a:ext uri="{FF2B5EF4-FFF2-40B4-BE49-F238E27FC236}">
                <a16:creationId xmlns:a16="http://schemas.microsoft.com/office/drawing/2014/main" id="{46B31448-CC82-6E6C-4DA5-829C98FB17E0}"/>
              </a:ext>
            </a:extLst>
          </xdr:cNvPr>
          <xdr:cNvSpPr/>
        </xdr:nvSpPr>
        <xdr:spPr>
          <a:xfrm>
            <a:off x="49888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9" name="フローチャート: 手作業 18">
            <a:extLst>
              <a:ext uri="{FF2B5EF4-FFF2-40B4-BE49-F238E27FC236}">
                <a16:creationId xmlns:a16="http://schemas.microsoft.com/office/drawing/2014/main" id="{F9F106FE-004D-3526-4133-19D3B6913C93}"/>
              </a:ext>
            </a:extLst>
          </xdr:cNvPr>
          <xdr:cNvSpPr/>
        </xdr:nvSpPr>
        <xdr:spPr>
          <a:xfrm>
            <a:off x="4713390" y="160865"/>
            <a:ext cx="383357" cy="213031"/>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twoCellAnchor editAs="oneCell">
    <xdr:from>
      <xdr:col>62</xdr:col>
      <xdr:colOff>160020</xdr:colOff>
      <xdr:row>0</xdr:row>
      <xdr:rowOff>160865</xdr:rowOff>
    </xdr:from>
    <xdr:to>
      <xdr:col>72</xdr:col>
      <xdr:colOff>334</xdr:colOff>
      <xdr:row>2</xdr:row>
      <xdr:rowOff>46236</xdr:rowOff>
    </xdr:to>
    <xdr:grpSp>
      <xdr:nvGrpSpPr>
        <xdr:cNvPr id="41" name="グループ化 40">
          <a:extLst>
            <a:ext uri="{FF2B5EF4-FFF2-40B4-BE49-F238E27FC236}">
              <a16:creationId xmlns:a16="http://schemas.microsoft.com/office/drawing/2014/main" id="{D389747E-913C-48D3-BA2F-D5334EB03FEB}"/>
            </a:ext>
          </a:extLst>
        </xdr:cNvPr>
        <xdr:cNvGrpSpPr/>
      </xdr:nvGrpSpPr>
      <xdr:grpSpPr>
        <a:xfrm>
          <a:off x="11183620" y="160865"/>
          <a:ext cx="1618314" cy="209221"/>
          <a:chOff x="4713390" y="160865"/>
          <a:chExt cx="1589104" cy="213031"/>
        </a:xfrm>
      </xdr:grpSpPr>
      <xdr:sp macro="" textlink="">
        <xdr:nvSpPr>
          <xdr:cNvPr id="42" name="テキスト ボックス 41">
            <a:extLst>
              <a:ext uri="{FF2B5EF4-FFF2-40B4-BE49-F238E27FC236}">
                <a16:creationId xmlns:a16="http://schemas.microsoft.com/office/drawing/2014/main" id="{E1B03668-B440-A709-5270-DB153E4FE496}"/>
              </a:ext>
            </a:extLst>
          </xdr:cNvPr>
          <xdr:cNvSpPr txBox="1"/>
        </xdr:nvSpPr>
        <xdr:spPr>
          <a:xfrm>
            <a:off x="5855244" y="189047"/>
            <a:ext cx="447250" cy="17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43" name="フローチャート: 手作業 42">
            <a:extLst>
              <a:ext uri="{FF2B5EF4-FFF2-40B4-BE49-F238E27FC236}">
                <a16:creationId xmlns:a16="http://schemas.microsoft.com/office/drawing/2014/main" id="{0827D3AA-CB64-684D-2FA6-3A971BC8F36C}"/>
              </a:ext>
            </a:extLst>
          </xdr:cNvPr>
          <xdr:cNvSpPr/>
        </xdr:nvSpPr>
        <xdr:spPr>
          <a:xfrm>
            <a:off x="55397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200">
                <a:latin typeface="HG丸ｺﾞｼｯｸM-PRO" panose="020F0600000000000000" pitchFamily="50" charset="-128"/>
                <a:ea typeface="HG丸ｺﾞｼｯｸM-PRO" panose="020F0600000000000000" pitchFamily="50" charset="-128"/>
              </a:rPr>
              <a:t>４</a:t>
            </a: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44" name="フローチャート: 手作業 43">
            <a:extLst>
              <a:ext uri="{FF2B5EF4-FFF2-40B4-BE49-F238E27FC236}">
                <a16:creationId xmlns:a16="http://schemas.microsoft.com/office/drawing/2014/main" id="{9207B38B-EAC2-4DE3-DE4E-3EC6A3E573EB}"/>
              </a:ext>
            </a:extLst>
          </xdr:cNvPr>
          <xdr:cNvSpPr/>
        </xdr:nvSpPr>
        <xdr:spPr>
          <a:xfrm>
            <a:off x="52642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46" name="フローチャート: 手作業 45">
            <a:extLst>
              <a:ext uri="{FF2B5EF4-FFF2-40B4-BE49-F238E27FC236}">
                <a16:creationId xmlns:a16="http://schemas.microsoft.com/office/drawing/2014/main" id="{C22726AA-0421-3069-0179-9CDCE34CA17E}"/>
              </a:ext>
            </a:extLst>
          </xdr:cNvPr>
          <xdr:cNvSpPr/>
        </xdr:nvSpPr>
        <xdr:spPr>
          <a:xfrm>
            <a:off x="47133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45" name="フローチャート: 手作業 44">
            <a:extLst>
              <a:ext uri="{FF2B5EF4-FFF2-40B4-BE49-F238E27FC236}">
                <a16:creationId xmlns:a16="http://schemas.microsoft.com/office/drawing/2014/main" id="{25C06F39-B2DF-9163-1D88-928E630B3463}"/>
              </a:ext>
            </a:extLst>
          </xdr:cNvPr>
          <xdr:cNvSpPr/>
        </xdr:nvSpPr>
        <xdr:spPr>
          <a:xfrm>
            <a:off x="4988840" y="160865"/>
            <a:ext cx="383357" cy="213031"/>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twoCellAnchor editAs="oneCell">
    <xdr:from>
      <xdr:col>26</xdr:col>
      <xdr:colOff>156630</xdr:colOff>
      <xdr:row>68</xdr:row>
      <xdr:rowOff>9525</xdr:rowOff>
    </xdr:from>
    <xdr:to>
      <xdr:col>35</xdr:col>
      <xdr:colOff>168394</xdr:colOff>
      <xdr:row>69</xdr:row>
      <xdr:rowOff>62536</xdr:rowOff>
    </xdr:to>
    <xdr:grpSp>
      <xdr:nvGrpSpPr>
        <xdr:cNvPr id="47" name="グループ化 46">
          <a:extLst>
            <a:ext uri="{FF2B5EF4-FFF2-40B4-BE49-F238E27FC236}">
              <a16:creationId xmlns:a16="http://schemas.microsoft.com/office/drawing/2014/main" id="{9284A925-7DF4-4034-832B-15230E629657}"/>
            </a:ext>
          </a:extLst>
        </xdr:cNvPr>
        <xdr:cNvGrpSpPr/>
      </xdr:nvGrpSpPr>
      <xdr:grpSpPr>
        <a:xfrm>
          <a:off x="4779430" y="10810875"/>
          <a:ext cx="1611964" cy="211761"/>
          <a:chOff x="4713390" y="160865"/>
          <a:chExt cx="1589104" cy="213031"/>
        </a:xfrm>
      </xdr:grpSpPr>
      <xdr:sp macro="" textlink="">
        <xdr:nvSpPr>
          <xdr:cNvPr id="48" name="テキスト ボックス 47">
            <a:extLst>
              <a:ext uri="{FF2B5EF4-FFF2-40B4-BE49-F238E27FC236}">
                <a16:creationId xmlns:a16="http://schemas.microsoft.com/office/drawing/2014/main" id="{DA452EE1-88E5-EEA0-CB88-40F766E0A7D6}"/>
              </a:ext>
            </a:extLst>
          </xdr:cNvPr>
          <xdr:cNvSpPr txBox="1"/>
        </xdr:nvSpPr>
        <xdr:spPr>
          <a:xfrm>
            <a:off x="5855244" y="189047"/>
            <a:ext cx="447250" cy="17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49" name="フローチャート: 手作業 48">
            <a:extLst>
              <a:ext uri="{FF2B5EF4-FFF2-40B4-BE49-F238E27FC236}">
                <a16:creationId xmlns:a16="http://schemas.microsoft.com/office/drawing/2014/main" id="{80012E1A-9F29-1806-A69E-7E13E8D95D81}"/>
              </a:ext>
            </a:extLst>
          </xdr:cNvPr>
          <xdr:cNvSpPr/>
        </xdr:nvSpPr>
        <xdr:spPr>
          <a:xfrm>
            <a:off x="55397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200">
                <a:latin typeface="HG丸ｺﾞｼｯｸM-PRO" panose="020F0600000000000000" pitchFamily="50" charset="-128"/>
                <a:ea typeface="HG丸ｺﾞｼｯｸM-PRO" panose="020F0600000000000000" pitchFamily="50" charset="-128"/>
              </a:rPr>
              <a:t>４</a:t>
            </a: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51" name="フローチャート: 手作業 50">
            <a:extLst>
              <a:ext uri="{FF2B5EF4-FFF2-40B4-BE49-F238E27FC236}">
                <a16:creationId xmlns:a16="http://schemas.microsoft.com/office/drawing/2014/main" id="{79788764-BE48-49D4-B7D9-C15A47BFB679}"/>
              </a:ext>
            </a:extLst>
          </xdr:cNvPr>
          <xdr:cNvSpPr/>
        </xdr:nvSpPr>
        <xdr:spPr>
          <a:xfrm>
            <a:off x="49888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52" name="フローチャート: 手作業 51">
            <a:extLst>
              <a:ext uri="{FF2B5EF4-FFF2-40B4-BE49-F238E27FC236}">
                <a16:creationId xmlns:a16="http://schemas.microsoft.com/office/drawing/2014/main" id="{F55B5FB6-4243-BBE7-3144-3A88DD2B2F17}"/>
              </a:ext>
            </a:extLst>
          </xdr:cNvPr>
          <xdr:cNvSpPr/>
        </xdr:nvSpPr>
        <xdr:spPr>
          <a:xfrm>
            <a:off x="47133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50" name="フローチャート: 手作業 49">
            <a:extLst>
              <a:ext uri="{FF2B5EF4-FFF2-40B4-BE49-F238E27FC236}">
                <a16:creationId xmlns:a16="http://schemas.microsoft.com/office/drawing/2014/main" id="{FE495E16-C89E-28A7-6B5B-71F58C5D1140}"/>
              </a:ext>
            </a:extLst>
          </xdr:cNvPr>
          <xdr:cNvSpPr/>
        </xdr:nvSpPr>
        <xdr:spPr>
          <a:xfrm>
            <a:off x="5264290" y="160865"/>
            <a:ext cx="383357" cy="213031"/>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twoCellAnchor editAs="oneCell">
    <xdr:from>
      <xdr:col>62</xdr:col>
      <xdr:colOff>160020</xdr:colOff>
      <xdr:row>68</xdr:row>
      <xdr:rowOff>9525</xdr:rowOff>
    </xdr:from>
    <xdr:to>
      <xdr:col>72</xdr:col>
      <xdr:colOff>334</xdr:colOff>
      <xdr:row>69</xdr:row>
      <xdr:rowOff>62536</xdr:rowOff>
    </xdr:to>
    <xdr:grpSp>
      <xdr:nvGrpSpPr>
        <xdr:cNvPr id="53" name="グループ化 52">
          <a:extLst>
            <a:ext uri="{FF2B5EF4-FFF2-40B4-BE49-F238E27FC236}">
              <a16:creationId xmlns:a16="http://schemas.microsoft.com/office/drawing/2014/main" id="{885BE4D5-4D17-49C9-96EA-3611E12B2B5D}"/>
            </a:ext>
          </a:extLst>
        </xdr:cNvPr>
        <xdr:cNvGrpSpPr/>
      </xdr:nvGrpSpPr>
      <xdr:grpSpPr>
        <a:xfrm>
          <a:off x="11183620" y="10810875"/>
          <a:ext cx="1618314" cy="211761"/>
          <a:chOff x="4713390" y="160865"/>
          <a:chExt cx="1589104" cy="213031"/>
        </a:xfrm>
      </xdr:grpSpPr>
      <xdr:sp macro="" textlink="">
        <xdr:nvSpPr>
          <xdr:cNvPr id="54" name="テキスト ボックス 53">
            <a:extLst>
              <a:ext uri="{FF2B5EF4-FFF2-40B4-BE49-F238E27FC236}">
                <a16:creationId xmlns:a16="http://schemas.microsoft.com/office/drawing/2014/main" id="{A68C2946-D3DB-3ED9-62BB-ADA6971BB8B5}"/>
              </a:ext>
            </a:extLst>
          </xdr:cNvPr>
          <xdr:cNvSpPr txBox="1"/>
        </xdr:nvSpPr>
        <xdr:spPr>
          <a:xfrm>
            <a:off x="5855244" y="189047"/>
            <a:ext cx="447250" cy="17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56" name="フローチャート: 手作業 55">
            <a:extLst>
              <a:ext uri="{FF2B5EF4-FFF2-40B4-BE49-F238E27FC236}">
                <a16:creationId xmlns:a16="http://schemas.microsoft.com/office/drawing/2014/main" id="{7BB455E6-DBE7-523D-D066-290F3B215345}"/>
              </a:ext>
            </a:extLst>
          </xdr:cNvPr>
          <xdr:cNvSpPr/>
        </xdr:nvSpPr>
        <xdr:spPr>
          <a:xfrm>
            <a:off x="52642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57" name="フローチャート: 手作業 56">
            <a:extLst>
              <a:ext uri="{FF2B5EF4-FFF2-40B4-BE49-F238E27FC236}">
                <a16:creationId xmlns:a16="http://schemas.microsoft.com/office/drawing/2014/main" id="{3A107328-14BB-95E1-238E-483D8A600243}"/>
              </a:ext>
            </a:extLst>
          </xdr:cNvPr>
          <xdr:cNvSpPr/>
        </xdr:nvSpPr>
        <xdr:spPr>
          <a:xfrm>
            <a:off x="49888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58" name="フローチャート: 手作業 57">
            <a:extLst>
              <a:ext uri="{FF2B5EF4-FFF2-40B4-BE49-F238E27FC236}">
                <a16:creationId xmlns:a16="http://schemas.microsoft.com/office/drawing/2014/main" id="{5FF0CB82-43FC-D7D2-445F-B2F6735F21B5}"/>
              </a:ext>
            </a:extLst>
          </xdr:cNvPr>
          <xdr:cNvSpPr/>
        </xdr:nvSpPr>
        <xdr:spPr>
          <a:xfrm>
            <a:off x="47133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55" name="フローチャート: 手作業 54">
            <a:extLst>
              <a:ext uri="{FF2B5EF4-FFF2-40B4-BE49-F238E27FC236}">
                <a16:creationId xmlns:a16="http://schemas.microsoft.com/office/drawing/2014/main" id="{23C78A7D-714C-A35B-8454-99F421F6A054}"/>
              </a:ext>
            </a:extLst>
          </xdr:cNvPr>
          <xdr:cNvSpPr/>
        </xdr:nvSpPr>
        <xdr:spPr>
          <a:xfrm>
            <a:off x="5539740" y="160865"/>
            <a:ext cx="383357" cy="213031"/>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200">
                <a:latin typeface="HG丸ｺﾞｼｯｸM-PRO" panose="020F0600000000000000" pitchFamily="50" charset="-128"/>
                <a:ea typeface="HG丸ｺﾞｼｯｸM-PRO" panose="020F0600000000000000" pitchFamily="50" charset="-128"/>
              </a:rPr>
              <a:t>４</a:t>
            </a: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38100</xdr:rowOff>
    </xdr:from>
    <xdr:to>
      <xdr:col>35</xdr:col>
      <xdr:colOff>167640</xdr:colOff>
      <xdr:row>6</xdr:row>
      <xdr:rowOff>144780</xdr:rowOff>
    </xdr:to>
    <xdr:sp macro="" textlink="">
      <xdr:nvSpPr>
        <xdr:cNvPr id="6" name="テキスト ボックス 5">
          <a:extLst>
            <a:ext uri="{FF2B5EF4-FFF2-40B4-BE49-F238E27FC236}">
              <a16:creationId xmlns:a16="http://schemas.microsoft.com/office/drawing/2014/main" id="{22BE4968-7FA0-47B6-BD7D-6A8E8B073414}"/>
            </a:ext>
          </a:extLst>
        </xdr:cNvPr>
        <xdr:cNvSpPr txBox="1"/>
      </xdr:nvSpPr>
      <xdr:spPr>
        <a:xfrm>
          <a:off x="175260" y="845820"/>
          <a:ext cx="6126480" cy="266700"/>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en-US" sz="1000" b="1">
              <a:solidFill>
                <a:schemeClr val="bg1"/>
              </a:solidFill>
              <a:latin typeface="メイリオ" panose="020B0604030504040204" pitchFamily="50" charset="-128"/>
              <a:ea typeface="メイリオ" panose="020B0604030504040204" pitchFamily="50" charset="-128"/>
            </a:rPr>
            <a:t>クリーム色で着色されたセルに入力のうえ、本紙を印刷してください。</a:t>
          </a:r>
          <a:r>
            <a:rPr kumimoji="1" lang="en-US" altLang="ja-JP" sz="1100" b="1">
              <a:solidFill>
                <a:schemeClr val="bg1"/>
              </a:solidFill>
              <a:effectLst/>
              <a:latin typeface="メイリオ" panose="020B0604030504040204" pitchFamily="50" charset="-128"/>
              <a:ea typeface="メイリオ" panose="020B0604030504040204" pitchFamily="50" charset="-128"/>
              <a:cs typeface="+mn-cs"/>
            </a:rPr>
            <a:t>《</a:t>
          </a:r>
          <a:r>
            <a:rPr kumimoji="1" lang="ja-JP" altLang="ja-JP" sz="1100" b="1">
              <a:solidFill>
                <a:schemeClr val="bg1"/>
              </a:solidFill>
              <a:effectLst/>
              <a:latin typeface="メイリオ" panose="020B0604030504040204" pitchFamily="50" charset="-128"/>
              <a:ea typeface="メイリオ" panose="020B0604030504040204" pitchFamily="50" charset="-128"/>
              <a:cs typeface="+mn-cs"/>
            </a:rPr>
            <a:t>手書き不可</a:t>
          </a:r>
          <a:r>
            <a:rPr kumimoji="1" lang="en-US" altLang="ja-JP" sz="1100" b="1">
              <a:solidFill>
                <a:schemeClr val="bg1"/>
              </a:solidFill>
              <a:effectLst/>
              <a:latin typeface="メイリオ" panose="020B0604030504040204" pitchFamily="50" charset="-128"/>
              <a:ea typeface="メイリオ" panose="020B0604030504040204" pitchFamily="50" charset="-128"/>
              <a:cs typeface="+mn-cs"/>
            </a:rPr>
            <a:t>》</a:t>
          </a:r>
          <a:endParaRPr kumimoji="1" lang="ja-JP" altLang="en-US" sz="10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39</xdr:col>
      <xdr:colOff>68580</xdr:colOff>
      <xdr:row>16</xdr:row>
      <xdr:rowOff>60960</xdr:rowOff>
    </xdr:from>
    <xdr:to>
      <xdr:col>48</xdr:col>
      <xdr:colOff>60960</xdr:colOff>
      <xdr:row>19</xdr:row>
      <xdr:rowOff>156900</xdr:rowOff>
    </xdr:to>
    <xdr:sp macro="" textlink="">
      <xdr:nvSpPr>
        <xdr:cNvPr id="39" name="テキスト ボックス 38">
          <a:extLst>
            <a:ext uri="{FF2B5EF4-FFF2-40B4-BE49-F238E27FC236}">
              <a16:creationId xmlns:a16="http://schemas.microsoft.com/office/drawing/2014/main" id="{653D25E7-B0BC-B438-926F-B5DA10350D23}"/>
            </a:ext>
          </a:extLst>
        </xdr:cNvPr>
        <xdr:cNvSpPr txBox="1"/>
      </xdr:nvSpPr>
      <xdr:spPr>
        <a:xfrm>
          <a:off x="6903720" y="2628900"/>
          <a:ext cx="1569720" cy="576000"/>
        </a:xfrm>
        <a:prstGeom prst="rect">
          <a:avLst/>
        </a:prstGeom>
        <a:solidFill>
          <a:srgbClr val="FFFF99"/>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必ず、欠勤等がなかった場合の本来の支給額（満額）を入力してください。</a:t>
          </a:r>
        </a:p>
      </xdr:txBody>
    </xdr:sp>
    <xdr:clientData/>
  </xdr:twoCellAnchor>
  <xdr:twoCellAnchor>
    <xdr:from>
      <xdr:col>48</xdr:col>
      <xdr:colOff>38100</xdr:colOff>
      <xdr:row>20</xdr:row>
      <xdr:rowOff>38100</xdr:rowOff>
    </xdr:from>
    <xdr:to>
      <xdr:col>53</xdr:col>
      <xdr:colOff>53340</xdr:colOff>
      <xdr:row>37</xdr:row>
      <xdr:rowOff>137160</xdr:rowOff>
    </xdr:to>
    <xdr:sp macro="" textlink="">
      <xdr:nvSpPr>
        <xdr:cNvPr id="40" name="四角形: 角を丸くする 39">
          <a:extLst>
            <a:ext uri="{FF2B5EF4-FFF2-40B4-BE49-F238E27FC236}">
              <a16:creationId xmlns:a16="http://schemas.microsoft.com/office/drawing/2014/main" id="{54D8F842-F437-000F-A4A0-02AD26D5EAAC}"/>
            </a:ext>
          </a:extLst>
        </xdr:cNvPr>
        <xdr:cNvSpPr/>
      </xdr:nvSpPr>
      <xdr:spPr>
        <a:xfrm>
          <a:off x="8450580" y="3246120"/>
          <a:ext cx="891540" cy="2819400"/>
        </a:xfrm>
        <a:prstGeom prst="round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99060</xdr:colOff>
      <xdr:row>32</xdr:row>
      <xdr:rowOff>60960</xdr:rowOff>
    </xdr:from>
    <xdr:to>
      <xdr:col>66</xdr:col>
      <xdr:colOff>0</xdr:colOff>
      <xdr:row>33</xdr:row>
      <xdr:rowOff>152400</xdr:rowOff>
    </xdr:to>
    <xdr:sp macro="" textlink="">
      <xdr:nvSpPr>
        <xdr:cNvPr id="42" name="四角形: 角を丸くする 41">
          <a:extLst>
            <a:ext uri="{FF2B5EF4-FFF2-40B4-BE49-F238E27FC236}">
              <a16:creationId xmlns:a16="http://schemas.microsoft.com/office/drawing/2014/main" id="{0DA2BB10-5451-4A89-A877-DAAED4DAB899}"/>
            </a:ext>
          </a:extLst>
        </xdr:cNvPr>
        <xdr:cNvSpPr/>
      </xdr:nvSpPr>
      <xdr:spPr>
        <a:xfrm>
          <a:off x="9563100" y="5189220"/>
          <a:ext cx="2004060" cy="251460"/>
        </a:xfrm>
        <a:prstGeom prst="round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91440</xdr:colOff>
      <xdr:row>34</xdr:row>
      <xdr:rowOff>30480</xdr:rowOff>
    </xdr:from>
    <xdr:to>
      <xdr:col>56</xdr:col>
      <xdr:colOff>53340</xdr:colOff>
      <xdr:row>38</xdr:row>
      <xdr:rowOff>22860</xdr:rowOff>
    </xdr:to>
    <xdr:cxnSp macro="">
      <xdr:nvCxnSpPr>
        <xdr:cNvPr id="44" name="直線コネクタ 43">
          <a:extLst>
            <a:ext uri="{FF2B5EF4-FFF2-40B4-BE49-F238E27FC236}">
              <a16:creationId xmlns:a16="http://schemas.microsoft.com/office/drawing/2014/main" id="{B90A41B0-992D-F6B0-52FB-7EDD4EA57DD2}"/>
            </a:ext>
          </a:extLst>
        </xdr:cNvPr>
        <xdr:cNvCxnSpPr/>
      </xdr:nvCxnSpPr>
      <xdr:spPr>
        <a:xfrm flipV="1">
          <a:off x="9555480" y="5478780"/>
          <a:ext cx="312420" cy="63246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60960</xdr:colOff>
      <xdr:row>19</xdr:row>
      <xdr:rowOff>152400</xdr:rowOff>
    </xdr:from>
    <xdr:to>
      <xdr:col>65</xdr:col>
      <xdr:colOff>76200</xdr:colOff>
      <xdr:row>32</xdr:row>
      <xdr:rowOff>7620</xdr:rowOff>
    </xdr:to>
    <xdr:sp macro="" textlink="">
      <xdr:nvSpPr>
        <xdr:cNvPr id="48" name="四角形: 角を丸くする 47">
          <a:extLst>
            <a:ext uri="{FF2B5EF4-FFF2-40B4-BE49-F238E27FC236}">
              <a16:creationId xmlns:a16="http://schemas.microsoft.com/office/drawing/2014/main" id="{CE4997C4-126B-4951-9F78-8DF4643FC453}"/>
            </a:ext>
          </a:extLst>
        </xdr:cNvPr>
        <xdr:cNvSpPr/>
      </xdr:nvSpPr>
      <xdr:spPr>
        <a:xfrm>
          <a:off x="10576560" y="3200400"/>
          <a:ext cx="891540" cy="1935480"/>
        </a:xfrm>
        <a:prstGeom prst="roundRect">
          <a:avLst>
            <a:gd name="adj" fmla="val 8975"/>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85724</xdr:colOff>
      <xdr:row>11</xdr:row>
      <xdr:rowOff>47625</xdr:rowOff>
    </xdr:from>
    <xdr:to>
      <xdr:col>55</xdr:col>
      <xdr:colOff>68579</xdr:colOff>
      <xdr:row>15</xdr:row>
      <xdr:rowOff>11925</xdr:rowOff>
    </xdr:to>
    <xdr:sp macro="" textlink="">
      <xdr:nvSpPr>
        <xdr:cNvPr id="49" name="テキスト ボックス 48">
          <a:extLst>
            <a:ext uri="{FF2B5EF4-FFF2-40B4-BE49-F238E27FC236}">
              <a16:creationId xmlns:a16="http://schemas.microsoft.com/office/drawing/2014/main" id="{60A26302-6853-4617-BD15-FC7A488757DA}"/>
            </a:ext>
          </a:extLst>
        </xdr:cNvPr>
        <xdr:cNvSpPr txBox="1"/>
      </xdr:nvSpPr>
      <xdr:spPr>
        <a:xfrm>
          <a:off x="7458074" y="1838325"/>
          <a:ext cx="2040255" cy="612000"/>
        </a:xfrm>
        <a:prstGeom prst="rect">
          <a:avLst/>
        </a:prstGeom>
        <a:solidFill>
          <a:srgbClr val="FFFF99"/>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前月以前支給分にかかる調整（追給または返納）がある場合は、上段に別掲計上してください。</a:t>
          </a:r>
        </a:p>
      </xdr:txBody>
    </xdr:sp>
    <xdr:clientData/>
  </xdr:twoCellAnchor>
  <xdr:twoCellAnchor>
    <xdr:from>
      <xdr:col>52</xdr:col>
      <xdr:colOff>167640</xdr:colOff>
      <xdr:row>15</xdr:row>
      <xdr:rowOff>7620</xdr:rowOff>
    </xdr:from>
    <xdr:to>
      <xdr:col>60</xdr:col>
      <xdr:colOff>38100</xdr:colOff>
      <xdr:row>21</xdr:row>
      <xdr:rowOff>129540</xdr:rowOff>
    </xdr:to>
    <xdr:cxnSp macro="">
      <xdr:nvCxnSpPr>
        <xdr:cNvPr id="51" name="直線コネクタ 50">
          <a:extLst>
            <a:ext uri="{FF2B5EF4-FFF2-40B4-BE49-F238E27FC236}">
              <a16:creationId xmlns:a16="http://schemas.microsoft.com/office/drawing/2014/main" id="{F0A0D757-4AD9-82E2-D8E4-E0ECE23DFD90}"/>
            </a:ext>
          </a:extLst>
        </xdr:cNvPr>
        <xdr:cNvCxnSpPr/>
      </xdr:nvCxnSpPr>
      <xdr:spPr>
        <a:xfrm>
          <a:off x="9281160" y="2415540"/>
          <a:ext cx="1272540" cy="108204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45720</xdr:colOff>
      <xdr:row>38</xdr:row>
      <xdr:rowOff>94708</xdr:rowOff>
    </xdr:from>
    <xdr:to>
      <xdr:col>71</xdr:col>
      <xdr:colOff>106680</xdr:colOff>
      <xdr:row>40</xdr:row>
      <xdr:rowOff>26128</xdr:rowOff>
    </xdr:to>
    <xdr:sp macro="" textlink="">
      <xdr:nvSpPr>
        <xdr:cNvPr id="52" name="四角形: 角を丸くする 51">
          <a:extLst>
            <a:ext uri="{FF2B5EF4-FFF2-40B4-BE49-F238E27FC236}">
              <a16:creationId xmlns:a16="http://schemas.microsoft.com/office/drawing/2014/main" id="{14CB9984-F7E9-4CF6-BF58-93ED2E90346A}"/>
            </a:ext>
          </a:extLst>
        </xdr:cNvPr>
        <xdr:cNvSpPr/>
      </xdr:nvSpPr>
      <xdr:spPr>
        <a:xfrm>
          <a:off x="9450977" y="6103622"/>
          <a:ext cx="3021874" cy="247106"/>
        </a:xfrm>
        <a:prstGeom prst="round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30480</xdr:colOff>
      <xdr:row>38</xdr:row>
      <xdr:rowOff>38100</xdr:rowOff>
    </xdr:from>
    <xdr:to>
      <xdr:col>57</xdr:col>
      <xdr:colOff>91440</xdr:colOff>
      <xdr:row>44</xdr:row>
      <xdr:rowOff>110550</xdr:rowOff>
    </xdr:to>
    <xdr:sp macro="" textlink="">
      <xdr:nvSpPr>
        <xdr:cNvPr id="41" name="テキスト ボックス 40">
          <a:extLst>
            <a:ext uri="{FF2B5EF4-FFF2-40B4-BE49-F238E27FC236}">
              <a16:creationId xmlns:a16="http://schemas.microsoft.com/office/drawing/2014/main" id="{CF9DFCDD-791C-4180-B458-B99CA3344F80}"/>
            </a:ext>
          </a:extLst>
        </xdr:cNvPr>
        <xdr:cNvSpPr txBox="1"/>
      </xdr:nvSpPr>
      <xdr:spPr>
        <a:xfrm>
          <a:off x="7402830" y="6200775"/>
          <a:ext cx="2461260" cy="1044000"/>
        </a:xfrm>
        <a:prstGeom prst="rect">
          <a:avLst/>
        </a:prstGeom>
        <a:solidFill>
          <a:srgbClr val="FFFF99"/>
        </a:solidFill>
        <a:ln w="9525" cmpd="sng">
          <a:solidFill>
            <a:schemeClr val="bg1">
              <a:lumMod val="95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勤務実績に応じて支給される諸手当（非固定給与）</a:t>
          </a:r>
          <a:br>
            <a:rPr kumimoji="1" lang="en-US" altLang="ja-JP" sz="900">
              <a:solidFill>
                <a:srgbClr val="0000CC"/>
              </a:solidFill>
              <a:latin typeface="ＭＳ Ｐゴシック" panose="020B0600070205080204" pitchFamily="50" charset="-128"/>
              <a:ea typeface="ＭＳ Ｐゴシック" panose="020B0600070205080204" pitchFamily="50" charset="-128"/>
            </a:rPr>
          </a:br>
          <a:r>
            <a:rPr kumimoji="1" lang="ja-JP" altLang="en-US" sz="900">
              <a:solidFill>
                <a:srgbClr val="0000CC"/>
              </a:solidFill>
              <a:latin typeface="ＭＳ Ｐゴシック" panose="020B0600070205080204" pitchFamily="50" charset="-128"/>
              <a:ea typeface="ＭＳ Ｐゴシック" panose="020B0600070205080204" pitchFamily="50" charset="-128"/>
            </a:rPr>
            <a:t>「殊勤務手当、夜間看護手当、分娩業務手当、外勤手当、超過勤務手当、休日給、深夜割増勤務手当、宿日直手当、救急呼出等待機手当、管理職員特別勤務手当、派遣手当」の計</a:t>
          </a:r>
        </a:p>
      </xdr:txBody>
    </xdr:sp>
    <xdr:clientData/>
  </xdr:twoCellAnchor>
  <xdr:twoCellAnchor>
    <xdr:from>
      <xdr:col>60</xdr:col>
      <xdr:colOff>121920</xdr:colOff>
      <xdr:row>40</xdr:row>
      <xdr:rowOff>38100</xdr:rowOff>
    </xdr:from>
    <xdr:to>
      <xdr:col>71</xdr:col>
      <xdr:colOff>152400</xdr:colOff>
      <xdr:row>44</xdr:row>
      <xdr:rowOff>121920</xdr:rowOff>
    </xdr:to>
    <xdr:sp macro="" textlink="">
      <xdr:nvSpPr>
        <xdr:cNvPr id="53" name="テキスト ボックス 52">
          <a:extLst>
            <a:ext uri="{FF2B5EF4-FFF2-40B4-BE49-F238E27FC236}">
              <a16:creationId xmlns:a16="http://schemas.microsoft.com/office/drawing/2014/main" id="{2DE9E989-87E8-4EC1-9258-99852A69F7E0}"/>
            </a:ext>
          </a:extLst>
        </xdr:cNvPr>
        <xdr:cNvSpPr txBox="1"/>
      </xdr:nvSpPr>
      <xdr:spPr>
        <a:xfrm>
          <a:off x="10637520" y="6446520"/>
          <a:ext cx="1958340" cy="723900"/>
        </a:xfrm>
        <a:prstGeom prst="rect">
          <a:avLst/>
        </a:prstGeom>
        <a:solidFill>
          <a:srgbClr val="FFFF99"/>
        </a:solidFill>
        <a:ln w="9525" cmpd="sng">
          <a:solidFill>
            <a:schemeClr val="bg1">
              <a:lumMod val="95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支給月単位で計上してください。</a:t>
          </a:r>
          <a:br>
            <a:rPr kumimoji="1" lang="ja-JP" altLang="en-US" sz="900">
              <a:solidFill>
                <a:srgbClr val="0000CC"/>
              </a:solidFill>
              <a:latin typeface="ＭＳ Ｐゴシック" panose="020B0600070205080204" pitchFamily="50" charset="-128"/>
              <a:ea typeface="ＭＳ Ｐゴシック" panose="020B0600070205080204" pitchFamily="50" charset="-128"/>
            </a:rPr>
          </a:br>
          <a:r>
            <a:rPr kumimoji="1" lang="ja-JP" altLang="en-US" sz="900">
              <a:solidFill>
                <a:srgbClr val="0000CC"/>
              </a:solidFill>
              <a:latin typeface="ＭＳ Ｐゴシック" panose="020B0600070205080204" pitchFamily="50" charset="-128"/>
              <a:ea typeface="ＭＳ Ｐゴシック" panose="020B0600070205080204" pitchFamily="50" charset="-128"/>
            </a:rPr>
            <a:t>また、通勤手当（単月相当額）を除いた額と賃金台帳の総支給額と合致させてください。</a:t>
          </a:r>
        </a:p>
      </xdr:txBody>
    </xdr:sp>
    <xdr:clientData/>
  </xdr:twoCellAnchor>
  <xdr:twoCellAnchor>
    <xdr:from>
      <xdr:col>14</xdr:col>
      <xdr:colOff>129540</xdr:colOff>
      <xdr:row>77</xdr:row>
      <xdr:rowOff>99060</xdr:rowOff>
    </xdr:from>
    <xdr:to>
      <xdr:col>34</xdr:col>
      <xdr:colOff>7620</xdr:colOff>
      <xdr:row>100</xdr:row>
      <xdr:rowOff>137160</xdr:rowOff>
    </xdr:to>
    <xdr:sp macro="" textlink="">
      <xdr:nvSpPr>
        <xdr:cNvPr id="54" name="四角形: 角を丸くする 53">
          <a:extLst>
            <a:ext uri="{FF2B5EF4-FFF2-40B4-BE49-F238E27FC236}">
              <a16:creationId xmlns:a16="http://schemas.microsoft.com/office/drawing/2014/main" id="{5068EA6B-37E4-4FAF-B2E8-E7EFC8CFD7D4}"/>
            </a:ext>
          </a:extLst>
        </xdr:cNvPr>
        <xdr:cNvSpPr/>
      </xdr:nvSpPr>
      <xdr:spPr>
        <a:xfrm>
          <a:off x="2583180" y="12428220"/>
          <a:ext cx="3383280" cy="3718560"/>
        </a:xfrm>
        <a:prstGeom prst="roundRect">
          <a:avLst>
            <a:gd name="adj" fmla="val 3153"/>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167640</xdr:colOff>
      <xdr:row>75</xdr:row>
      <xdr:rowOff>99060</xdr:rowOff>
    </xdr:from>
    <xdr:to>
      <xdr:col>32</xdr:col>
      <xdr:colOff>144780</xdr:colOff>
      <xdr:row>76</xdr:row>
      <xdr:rowOff>152400</xdr:rowOff>
    </xdr:to>
    <xdr:sp macro="" textlink="">
      <xdr:nvSpPr>
        <xdr:cNvPr id="55" name="テキスト ボックス 54">
          <a:extLst>
            <a:ext uri="{FF2B5EF4-FFF2-40B4-BE49-F238E27FC236}">
              <a16:creationId xmlns:a16="http://schemas.microsoft.com/office/drawing/2014/main" id="{0385DEDC-264B-450E-B37E-9558951E618B}"/>
            </a:ext>
          </a:extLst>
        </xdr:cNvPr>
        <xdr:cNvSpPr txBox="1"/>
      </xdr:nvSpPr>
      <xdr:spPr>
        <a:xfrm>
          <a:off x="1569720" y="12108180"/>
          <a:ext cx="4183380" cy="213360"/>
        </a:xfrm>
        <a:prstGeom prst="rect">
          <a:avLst/>
        </a:prstGeom>
        <a:solidFill>
          <a:srgbClr val="FFFF99"/>
        </a:solidFill>
        <a:ln w="9525" cmpd="sng">
          <a:solidFill>
            <a:schemeClr val="bg1">
              <a:lumMod val="95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欠勤控除等により本来の支給額と異なる場合は、算出根拠を入力してください。</a:t>
          </a:r>
        </a:p>
      </xdr:txBody>
    </xdr:sp>
    <xdr:clientData/>
  </xdr:twoCellAnchor>
  <xdr:twoCellAnchor>
    <xdr:from>
      <xdr:col>8</xdr:col>
      <xdr:colOff>7620</xdr:colOff>
      <xdr:row>38</xdr:row>
      <xdr:rowOff>53340</xdr:rowOff>
    </xdr:from>
    <xdr:to>
      <xdr:col>31</xdr:col>
      <xdr:colOff>8640</xdr:colOff>
      <xdr:row>41</xdr:row>
      <xdr:rowOff>5280</xdr:rowOff>
    </xdr:to>
    <xdr:sp macro="" textlink="">
      <xdr:nvSpPr>
        <xdr:cNvPr id="56" name="テキスト ボックス 55">
          <a:extLst>
            <a:ext uri="{FF2B5EF4-FFF2-40B4-BE49-F238E27FC236}">
              <a16:creationId xmlns:a16="http://schemas.microsoft.com/office/drawing/2014/main" id="{A1B96E26-D699-4E2E-B0D1-46A195F0A656}"/>
            </a:ext>
          </a:extLst>
        </xdr:cNvPr>
        <xdr:cNvSpPr txBox="1"/>
      </xdr:nvSpPr>
      <xdr:spPr>
        <a:xfrm>
          <a:off x="1409700" y="6141720"/>
          <a:ext cx="4032000" cy="432000"/>
        </a:xfrm>
        <a:prstGeom prst="rect">
          <a:avLst/>
        </a:prstGeom>
        <a:solidFill>
          <a:srgbClr val="FFFF99"/>
        </a:solidFill>
        <a:ln w="9525" cmpd="sng">
          <a:solidFill>
            <a:schemeClr val="bg1">
              <a:lumMod val="95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オートフィルタ</a:t>
          </a:r>
          <a:r>
            <a:rPr kumimoji="1" lang="en-US" altLang="ja-JP" sz="900">
              <a:solidFill>
                <a:srgbClr val="0000CC"/>
              </a:solidFill>
              <a:latin typeface="ＭＳ Ｐゴシック" panose="020B0600070205080204" pitchFamily="50" charset="-128"/>
              <a:ea typeface="ＭＳ Ｐゴシック" panose="020B0600070205080204" pitchFamily="50" charset="-128"/>
            </a:rPr>
            <a:t>―</a:t>
          </a:r>
          <a:r>
            <a:rPr kumimoji="1" lang="ja-JP" altLang="en-US" sz="900">
              <a:solidFill>
                <a:srgbClr val="0000CC"/>
              </a:solidFill>
              <a:latin typeface="ＭＳ Ｐゴシック" panose="020B0600070205080204" pitchFamily="50" charset="-128"/>
              <a:ea typeface="ＭＳ Ｐゴシック" panose="020B0600070205080204" pitchFamily="50" charset="-128"/>
            </a:rPr>
            <a:t>「</a:t>
          </a:r>
          <a:r>
            <a:rPr kumimoji="1" lang="en-US" altLang="ja-JP" sz="900">
              <a:solidFill>
                <a:srgbClr val="0000CC"/>
              </a:solidFill>
              <a:latin typeface="ＭＳ Ｐゴシック" panose="020B0600070205080204" pitchFamily="50" charset="-128"/>
              <a:ea typeface="ＭＳ Ｐゴシック" panose="020B0600070205080204" pitchFamily="50" charset="-128"/>
            </a:rPr>
            <a:t>+</a:t>
          </a:r>
          <a:r>
            <a:rPr kumimoji="1" lang="ja-JP" altLang="en-US" sz="900">
              <a:solidFill>
                <a:srgbClr val="0000CC"/>
              </a:solidFill>
              <a:latin typeface="ＭＳ Ｐゴシック" panose="020B0600070205080204" pitchFamily="50" charset="-128"/>
              <a:ea typeface="ＭＳ Ｐゴシック" panose="020B0600070205080204" pitchFamily="50" charset="-128"/>
            </a:rPr>
            <a:t>」を使用する場合は、２日以上のセルを選択するか、「</a:t>
          </a:r>
          <a:r>
            <a:rPr kumimoji="1" lang="en-US" altLang="ja-JP" sz="900">
              <a:solidFill>
                <a:srgbClr val="0000CC"/>
              </a:solidFill>
              <a:latin typeface="ＭＳ Ｐゴシック" panose="020B0600070205080204" pitchFamily="50" charset="-128"/>
              <a:ea typeface="ＭＳ Ｐゴシック" panose="020B0600070205080204" pitchFamily="50" charset="-128"/>
            </a:rPr>
            <a:t>CTRL</a:t>
          </a:r>
          <a:r>
            <a:rPr kumimoji="1" lang="ja-JP" altLang="en-US" sz="900">
              <a:solidFill>
                <a:srgbClr val="0000CC"/>
              </a:solidFill>
              <a:latin typeface="ＭＳ Ｐゴシック" panose="020B0600070205080204" pitchFamily="50" charset="-128"/>
              <a:ea typeface="ＭＳ Ｐゴシック" panose="020B0600070205080204" pitchFamily="50" charset="-128"/>
            </a:rPr>
            <a:t>」を押した状態でマウスカーソルをセル右下部分に合わせてください。</a:t>
          </a:r>
        </a:p>
      </xdr:txBody>
    </xdr:sp>
    <xdr:clientData/>
  </xdr:twoCellAnchor>
  <xdr:twoCellAnchor>
    <xdr:from>
      <xdr:col>5</xdr:col>
      <xdr:colOff>99060</xdr:colOff>
      <xdr:row>22</xdr:row>
      <xdr:rowOff>76200</xdr:rowOff>
    </xdr:from>
    <xdr:to>
      <xdr:col>23</xdr:col>
      <xdr:colOff>121920</xdr:colOff>
      <xdr:row>26</xdr:row>
      <xdr:rowOff>53340</xdr:rowOff>
    </xdr:to>
    <xdr:sp macro="" textlink="">
      <xdr:nvSpPr>
        <xdr:cNvPr id="57" name="テキスト ボックス 56">
          <a:extLst>
            <a:ext uri="{FF2B5EF4-FFF2-40B4-BE49-F238E27FC236}">
              <a16:creationId xmlns:a16="http://schemas.microsoft.com/office/drawing/2014/main" id="{9BBEB6E5-983B-48F9-93D7-080761869A78}"/>
            </a:ext>
          </a:extLst>
        </xdr:cNvPr>
        <xdr:cNvSpPr txBox="1"/>
      </xdr:nvSpPr>
      <xdr:spPr>
        <a:xfrm>
          <a:off x="975360" y="3604260"/>
          <a:ext cx="3177540" cy="617220"/>
        </a:xfrm>
        <a:prstGeom prst="rect">
          <a:avLst/>
        </a:prstGeom>
        <a:solidFill>
          <a:srgbClr val="FFFF99"/>
        </a:solidFill>
        <a:ln w="9525" cmpd="sng">
          <a:solidFill>
            <a:schemeClr val="bg1">
              <a:lumMod val="95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同日中に、出勤（○）、週休（</a:t>
          </a:r>
          <a:r>
            <a:rPr kumimoji="1" lang="en-US" altLang="ja-JP" sz="900">
              <a:solidFill>
                <a:srgbClr val="0000CC"/>
              </a:solidFill>
              <a:latin typeface="ＭＳ Ｐゴシック" panose="020B0600070205080204" pitchFamily="50" charset="-128"/>
              <a:ea typeface="ＭＳ Ｐゴシック" panose="020B0600070205080204" pitchFamily="50" charset="-128"/>
            </a:rPr>
            <a:t>×</a:t>
          </a:r>
          <a:r>
            <a:rPr kumimoji="1" lang="ja-JP" altLang="en-US" sz="900">
              <a:solidFill>
                <a:srgbClr val="0000CC"/>
              </a:solidFill>
              <a:latin typeface="ＭＳ Ｐゴシック" panose="020B0600070205080204" pitchFamily="50" charset="-128"/>
              <a:ea typeface="ＭＳ Ｐゴシック" panose="020B0600070205080204" pitchFamily="50" charset="-128"/>
            </a:rPr>
            <a:t>）、有給休暇（△）、欠勤無給休暇（／）が混在する場合は、次の優先順位で入力してください。</a:t>
          </a:r>
        </a:p>
        <a:p>
          <a:r>
            <a:rPr kumimoji="1" lang="ja-JP" altLang="en-US" sz="1100" b="0">
              <a:solidFill>
                <a:srgbClr val="0000CC"/>
              </a:solidFill>
              <a:latin typeface="ＭＳ Ｐゴシック" panose="020B0600070205080204" pitchFamily="50" charset="-128"/>
              <a:ea typeface="ＭＳ Ｐゴシック" panose="020B0600070205080204" pitchFamily="50" charset="-128"/>
            </a:rPr>
            <a:t>「</a:t>
          </a:r>
          <a:r>
            <a:rPr kumimoji="1" lang="ja-JP" altLang="en-US" sz="1100" b="1">
              <a:solidFill>
                <a:srgbClr val="0000CC"/>
              </a:solidFill>
              <a:latin typeface="ＭＳ Ｐゴシック" panose="020B0600070205080204" pitchFamily="50" charset="-128"/>
              <a:ea typeface="ＭＳ Ｐゴシック" panose="020B0600070205080204" pitchFamily="50" charset="-128"/>
            </a:rPr>
            <a:t>○ </a:t>
          </a:r>
          <a:r>
            <a:rPr kumimoji="1" lang="en-US" altLang="ja-JP" sz="1100" b="0">
              <a:solidFill>
                <a:srgbClr val="0000CC"/>
              </a:solidFill>
              <a:latin typeface="ＭＳ Ｐゴシック" panose="020B0600070205080204" pitchFamily="50" charset="-128"/>
              <a:ea typeface="ＭＳ Ｐゴシック" panose="020B0600070205080204" pitchFamily="50" charset="-128"/>
            </a:rPr>
            <a:t>&gt;</a:t>
          </a:r>
          <a:r>
            <a:rPr kumimoji="1" lang="en-US" altLang="ja-JP" sz="1100" b="1">
              <a:solidFill>
                <a:srgbClr val="0000CC"/>
              </a:solidFill>
              <a:latin typeface="ＭＳ Ｐゴシック" panose="020B0600070205080204" pitchFamily="50" charset="-128"/>
              <a:ea typeface="ＭＳ Ｐゴシック" panose="020B0600070205080204" pitchFamily="50" charset="-128"/>
            </a:rPr>
            <a:t> △ </a:t>
          </a:r>
          <a:r>
            <a:rPr kumimoji="1" lang="en-US" altLang="ja-JP" sz="1100" b="0">
              <a:solidFill>
                <a:srgbClr val="0000CC"/>
              </a:solidFill>
              <a:latin typeface="ＭＳ Ｐゴシック" panose="020B0600070205080204" pitchFamily="50" charset="-128"/>
              <a:ea typeface="ＭＳ Ｐゴシック" panose="020B0600070205080204" pitchFamily="50" charset="-128"/>
            </a:rPr>
            <a:t>&gt;</a:t>
          </a:r>
          <a:r>
            <a:rPr kumimoji="1" lang="en-US" altLang="ja-JP" sz="1100" b="1">
              <a:solidFill>
                <a:srgbClr val="0000CC"/>
              </a:solidFill>
              <a:latin typeface="ＭＳ Ｐゴシック" panose="020B0600070205080204" pitchFamily="50" charset="-128"/>
              <a:ea typeface="ＭＳ Ｐゴシック" panose="020B0600070205080204" pitchFamily="50" charset="-128"/>
            </a:rPr>
            <a:t> × </a:t>
          </a:r>
          <a:r>
            <a:rPr kumimoji="1" lang="en-US" altLang="ja-JP" sz="1100" b="0">
              <a:solidFill>
                <a:srgbClr val="0000CC"/>
              </a:solidFill>
              <a:latin typeface="ＭＳ Ｐゴシック" panose="020B0600070205080204" pitchFamily="50" charset="-128"/>
              <a:ea typeface="ＭＳ Ｐゴシック" panose="020B0600070205080204" pitchFamily="50" charset="-128"/>
            </a:rPr>
            <a:t>&gt;</a:t>
          </a:r>
          <a:r>
            <a:rPr kumimoji="1" lang="ja-JP" altLang="en-US" sz="1100" b="1">
              <a:solidFill>
                <a:srgbClr val="0000CC"/>
              </a:solidFill>
              <a:latin typeface="ＭＳ Ｐゴシック" panose="020B0600070205080204" pitchFamily="50" charset="-128"/>
              <a:ea typeface="ＭＳ Ｐゴシック" panose="020B0600070205080204" pitchFamily="50" charset="-128"/>
            </a:rPr>
            <a:t>　／</a:t>
          </a:r>
          <a:r>
            <a:rPr kumimoji="1" lang="ja-JP" altLang="en-US" sz="1100" b="0">
              <a:solidFill>
                <a:srgbClr val="0000CC"/>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7</xdr:col>
      <xdr:colOff>106680</xdr:colOff>
      <xdr:row>26</xdr:row>
      <xdr:rowOff>106680</xdr:rowOff>
    </xdr:from>
    <xdr:to>
      <xdr:col>23</xdr:col>
      <xdr:colOff>152400</xdr:colOff>
      <xdr:row>28</xdr:row>
      <xdr:rowOff>38100</xdr:rowOff>
    </xdr:to>
    <xdr:sp macro="" textlink="">
      <xdr:nvSpPr>
        <xdr:cNvPr id="58" name="四角形: 角を丸くする 57">
          <a:extLst>
            <a:ext uri="{FF2B5EF4-FFF2-40B4-BE49-F238E27FC236}">
              <a16:creationId xmlns:a16="http://schemas.microsoft.com/office/drawing/2014/main" id="{0DDBBFB4-99AE-4E5B-BE4D-38585CF4AA9F}"/>
            </a:ext>
          </a:extLst>
        </xdr:cNvPr>
        <xdr:cNvSpPr/>
      </xdr:nvSpPr>
      <xdr:spPr>
        <a:xfrm>
          <a:off x="1333500" y="4274820"/>
          <a:ext cx="2849880" cy="251460"/>
        </a:xfrm>
        <a:prstGeom prst="round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137160</xdr:colOff>
      <xdr:row>36</xdr:row>
      <xdr:rowOff>99060</xdr:rowOff>
    </xdr:from>
    <xdr:to>
      <xdr:col>24</xdr:col>
      <xdr:colOff>7620</xdr:colOff>
      <xdr:row>38</xdr:row>
      <xdr:rowOff>30480</xdr:rowOff>
    </xdr:to>
    <xdr:sp macro="" textlink="">
      <xdr:nvSpPr>
        <xdr:cNvPr id="59" name="四角形: 角を丸くする 58">
          <a:extLst>
            <a:ext uri="{FF2B5EF4-FFF2-40B4-BE49-F238E27FC236}">
              <a16:creationId xmlns:a16="http://schemas.microsoft.com/office/drawing/2014/main" id="{3B9B4993-FEB4-478C-B6A3-C8C0F69BF025}"/>
            </a:ext>
          </a:extLst>
        </xdr:cNvPr>
        <xdr:cNvSpPr/>
      </xdr:nvSpPr>
      <xdr:spPr>
        <a:xfrm>
          <a:off x="1363980" y="5867400"/>
          <a:ext cx="2849880" cy="251460"/>
        </a:xfrm>
        <a:prstGeom prst="round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137160</xdr:colOff>
      <xdr:row>14</xdr:row>
      <xdr:rowOff>114300</xdr:rowOff>
    </xdr:from>
    <xdr:to>
      <xdr:col>67</xdr:col>
      <xdr:colOff>125360</xdr:colOff>
      <xdr:row>17</xdr:row>
      <xdr:rowOff>66240</xdr:rowOff>
    </xdr:to>
    <xdr:sp macro="" textlink="">
      <xdr:nvSpPr>
        <xdr:cNvPr id="60" name="テキスト ボックス 59">
          <a:extLst>
            <a:ext uri="{FF2B5EF4-FFF2-40B4-BE49-F238E27FC236}">
              <a16:creationId xmlns:a16="http://schemas.microsoft.com/office/drawing/2014/main" id="{BEC33F42-1B77-45EE-8879-5F4D81C8D175}"/>
            </a:ext>
          </a:extLst>
        </xdr:cNvPr>
        <xdr:cNvSpPr txBox="1"/>
      </xdr:nvSpPr>
      <xdr:spPr>
        <a:xfrm>
          <a:off x="10093960" y="2343150"/>
          <a:ext cx="1944000" cy="428190"/>
        </a:xfrm>
        <a:prstGeom prst="rect">
          <a:avLst/>
        </a:prstGeom>
        <a:solidFill>
          <a:srgbClr val="FFFF99"/>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基本給等の支給の基礎となる日数（要勤務日数）を計上してください。</a:t>
          </a:r>
        </a:p>
      </xdr:txBody>
    </xdr:sp>
    <xdr:clientData/>
  </xdr:twoCellAnchor>
  <xdr:twoCellAnchor>
    <xdr:from>
      <xdr:col>58</xdr:col>
      <xdr:colOff>60960</xdr:colOff>
      <xdr:row>18</xdr:row>
      <xdr:rowOff>22860</xdr:rowOff>
    </xdr:from>
    <xdr:to>
      <xdr:col>71</xdr:col>
      <xdr:colOff>53340</xdr:colOff>
      <xdr:row>19</xdr:row>
      <xdr:rowOff>114300</xdr:rowOff>
    </xdr:to>
    <xdr:sp macro="" textlink="">
      <xdr:nvSpPr>
        <xdr:cNvPr id="61" name="四角形: 角を丸くする 60">
          <a:extLst>
            <a:ext uri="{FF2B5EF4-FFF2-40B4-BE49-F238E27FC236}">
              <a16:creationId xmlns:a16="http://schemas.microsoft.com/office/drawing/2014/main" id="{5EB5C999-CCE9-43E2-9F7E-B958DCF3CBBD}"/>
            </a:ext>
          </a:extLst>
        </xdr:cNvPr>
        <xdr:cNvSpPr/>
      </xdr:nvSpPr>
      <xdr:spPr>
        <a:xfrm>
          <a:off x="10226040" y="2910840"/>
          <a:ext cx="2270760" cy="251460"/>
        </a:xfrm>
        <a:prstGeom prst="round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30480</xdr:colOff>
      <xdr:row>20</xdr:row>
      <xdr:rowOff>129540</xdr:rowOff>
    </xdr:from>
    <xdr:to>
      <xdr:col>71</xdr:col>
      <xdr:colOff>45720</xdr:colOff>
      <xdr:row>34</xdr:row>
      <xdr:rowOff>22860</xdr:rowOff>
    </xdr:to>
    <xdr:sp macro="" textlink="">
      <xdr:nvSpPr>
        <xdr:cNvPr id="62" name="四角形: 角を丸くする 61">
          <a:extLst>
            <a:ext uri="{FF2B5EF4-FFF2-40B4-BE49-F238E27FC236}">
              <a16:creationId xmlns:a16="http://schemas.microsoft.com/office/drawing/2014/main" id="{90A2DC56-735F-4A61-90CD-196D9C671B9A}"/>
            </a:ext>
          </a:extLst>
        </xdr:cNvPr>
        <xdr:cNvSpPr/>
      </xdr:nvSpPr>
      <xdr:spPr>
        <a:xfrm>
          <a:off x="11597640" y="3337560"/>
          <a:ext cx="891540" cy="2133600"/>
        </a:xfrm>
        <a:prstGeom prst="roundRect">
          <a:avLst>
            <a:gd name="adj" fmla="val 8975"/>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15240</xdr:colOff>
      <xdr:row>34</xdr:row>
      <xdr:rowOff>83820</xdr:rowOff>
    </xdr:from>
    <xdr:to>
      <xdr:col>67</xdr:col>
      <xdr:colOff>129540</xdr:colOff>
      <xdr:row>37</xdr:row>
      <xdr:rowOff>35760</xdr:rowOff>
    </xdr:to>
    <xdr:sp macro="" textlink="">
      <xdr:nvSpPr>
        <xdr:cNvPr id="63" name="テキスト ボックス 62">
          <a:extLst>
            <a:ext uri="{FF2B5EF4-FFF2-40B4-BE49-F238E27FC236}">
              <a16:creationId xmlns:a16="http://schemas.microsoft.com/office/drawing/2014/main" id="{412BC151-6A58-425A-ADC4-D0A5C67320CD}"/>
            </a:ext>
          </a:extLst>
        </xdr:cNvPr>
        <xdr:cNvSpPr txBox="1"/>
      </xdr:nvSpPr>
      <xdr:spPr>
        <a:xfrm>
          <a:off x="10530840" y="5532120"/>
          <a:ext cx="1341120" cy="432000"/>
        </a:xfrm>
        <a:prstGeom prst="rect">
          <a:avLst/>
        </a:prstGeom>
        <a:solidFill>
          <a:srgbClr val="FFFF99"/>
        </a:solidFill>
        <a:ln w="9525" cmpd="sng">
          <a:solidFill>
            <a:schemeClr val="bg1">
              <a:lumMod val="95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無給の時は、必ず「</a:t>
          </a:r>
          <a:r>
            <a:rPr kumimoji="1" lang="en-US" altLang="ja-JP" sz="900">
              <a:solidFill>
                <a:srgbClr val="0000CC"/>
              </a:solidFill>
              <a:latin typeface="ＭＳ Ｐゴシック" panose="020B0600070205080204" pitchFamily="50" charset="-128"/>
              <a:ea typeface="ＭＳ Ｐゴシック" panose="020B0600070205080204" pitchFamily="50" charset="-128"/>
            </a:rPr>
            <a:t>0</a:t>
          </a:r>
          <a:r>
            <a:rPr kumimoji="1" lang="ja-JP" altLang="en-US" sz="900">
              <a:solidFill>
                <a:srgbClr val="0000CC"/>
              </a:solidFill>
              <a:latin typeface="ＭＳ Ｐゴシック" panose="020B0600070205080204" pitchFamily="50" charset="-128"/>
              <a:ea typeface="ＭＳ Ｐゴシック" panose="020B0600070205080204" pitchFamily="50" charset="-128"/>
            </a:rPr>
            <a:t>」を計上してください。</a:t>
          </a:r>
        </a:p>
      </xdr:txBody>
    </xdr:sp>
    <xdr:clientData/>
  </xdr:twoCellAnchor>
  <xdr:twoCellAnchor>
    <xdr:from>
      <xdr:col>67</xdr:col>
      <xdr:colOff>129540</xdr:colOff>
      <xdr:row>34</xdr:row>
      <xdr:rowOff>22860</xdr:rowOff>
    </xdr:from>
    <xdr:to>
      <xdr:col>69</xdr:col>
      <xdr:colOff>160020</xdr:colOff>
      <xdr:row>35</xdr:row>
      <xdr:rowOff>139800</xdr:rowOff>
    </xdr:to>
    <xdr:cxnSp macro="">
      <xdr:nvCxnSpPr>
        <xdr:cNvPr id="65" name="直線コネクタ 64">
          <a:extLst>
            <a:ext uri="{FF2B5EF4-FFF2-40B4-BE49-F238E27FC236}">
              <a16:creationId xmlns:a16="http://schemas.microsoft.com/office/drawing/2014/main" id="{AA587F76-89F2-8FF8-2FC9-457381CE7B72}"/>
            </a:ext>
          </a:extLst>
        </xdr:cNvPr>
        <xdr:cNvCxnSpPr>
          <a:stCxn id="63" idx="3"/>
        </xdr:cNvCxnSpPr>
      </xdr:nvCxnSpPr>
      <xdr:spPr>
        <a:xfrm flipV="1">
          <a:off x="11871960" y="5471160"/>
          <a:ext cx="381000" cy="27696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118109</xdr:colOff>
      <xdr:row>69</xdr:row>
      <xdr:rowOff>45720</xdr:rowOff>
    </xdr:from>
    <xdr:to>
      <xdr:col>24</xdr:col>
      <xdr:colOff>26669</xdr:colOff>
      <xdr:row>72</xdr:row>
      <xdr:rowOff>27945</xdr:rowOff>
    </xdr:to>
    <xdr:grpSp>
      <xdr:nvGrpSpPr>
        <xdr:cNvPr id="116" name="グループ化 115">
          <a:extLst>
            <a:ext uri="{FF2B5EF4-FFF2-40B4-BE49-F238E27FC236}">
              <a16:creationId xmlns:a16="http://schemas.microsoft.com/office/drawing/2014/main" id="{596872B0-55B1-4054-8726-8013863A10D3}"/>
            </a:ext>
          </a:extLst>
        </xdr:cNvPr>
        <xdr:cNvGrpSpPr/>
      </xdr:nvGrpSpPr>
      <xdr:grpSpPr>
        <a:xfrm>
          <a:off x="1832609" y="11228070"/>
          <a:ext cx="2308860" cy="468000"/>
          <a:chOff x="1684973" y="207645"/>
          <a:chExt cx="2375535" cy="468000"/>
        </a:xfrm>
      </xdr:grpSpPr>
      <xdr:sp macro="" textlink="">
        <xdr:nvSpPr>
          <xdr:cNvPr id="117" name="テキスト ボックス 116">
            <a:extLst>
              <a:ext uri="{FF2B5EF4-FFF2-40B4-BE49-F238E27FC236}">
                <a16:creationId xmlns:a16="http://schemas.microsoft.com/office/drawing/2014/main" id="{11B0FBEA-5E4C-F3F4-1B7B-C661C8B73FC4}"/>
              </a:ext>
            </a:extLst>
          </xdr:cNvPr>
          <xdr:cNvSpPr txBox="1"/>
        </xdr:nvSpPr>
        <xdr:spPr>
          <a:xfrm>
            <a:off x="1684973" y="207645"/>
            <a:ext cx="819943"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Ｐゴシック" panose="020B0600070205080204" pitchFamily="50" charset="-128"/>
                <a:ea typeface="ＭＳ Ｐゴシック" panose="020B0600070205080204" pitchFamily="50" charset="-128"/>
              </a:rPr>
              <a:t>傷病手当金</a:t>
            </a:r>
            <a:br>
              <a:rPr kumimoji="1" lang="en-US" altLang="ja-JP" sz="1000">
                <a:latin typeface="ＭＳ Ｐゴシック" panose="020B0600070205080204" pitchFamily="50" charset="-128"/>
                <a:ea typeface="ＭＳ Ｐゴシック" panose="020B0600070205080204" pitchFamily="50" charset="-128"/>
              </a:rPr>
            </a:br>
            <a:r>
              <a:rPr kumimoji="1" lang="ja-JP" altLang="en-US" sz="1000">
                <a:latin typeface="ＭＳ Ｐゴシック" panose="020B0600070205080204" pitchFamily="50" charset="-128"/>
                <a:ea typeface="ＭＳ Ｐゴシック" panose="020B0600070205080204" pitchFamily="50" charset="-128"/>
              </a:rPr>
              <a:t>出産手当金</a:t>
            </a:r>
          </a:p>
        </xdr:txBody>
      </xdr:sp>
      <xdr:sp macro="" textlink="">
        <xdr:nvSpPr>
          <xdr:cNvPr id="118" name="テキスト ボックス 117">
            <a:extLst>
              <a:ext uri="{FF2B5EF4-FFF2-40B4-BE49-F238E27FC236}">
                <a16:creationId xmlns:a16="http://schemas.microsoft.com/office/drawing/2014/main" id="{1966B352-E926-1263-0523-B61A4C2702BA}"/>
              </a:ext>
            </a:extLst>
          </xdr:cNvPr>
          <xdr:cNvSpPr txBox="1"/>
        </xdr:nvSpPr>
        <xdr:spPr>
          <a:xfrm>
            <a:off x="2405297" y="207645"/>
            <a:ext cx="1655211"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800">
                <a:latin typeface="ＭＳ Ｐゴシック" panose="020B0600070205080204" pitchFamily="50" charset="-128"/>
                <a:ea typeface="ＭＳ Ｐゴシック" panose="020B0600070205080204" pitchFamily="50" charset="-128"/>
              </a:rPr>
              <a:t>事業主証明書</a:t>
            </a:r>
          </a:p>
        </xdr:txBody>
      </xdr:sp>
    </xdr:grpSp>
    <xdr:clientData/>
  </xdr:twoCellAnchor>
  <xdr:twoCellAnchor editAs="oneCell">
    <xdr:from>
      <xdr:col>1</xdr:col>
      <xdr:colOff>11712</xdr:colOff>
      <xdr:row>69</xdr:row>
      <xdr:rowOff>83151</xdr:rowOff>
    </xdr:from>
    <xdr:to>
      <xdr:col>9</xdr:col>
      <xdr:colOff>121632</xdr:colOff>
      <xdr:row>71</xdr:row>
      <xdr:rowOff>109011</xdr:rowOff>
    </xdr:to>
    <xdr:pic>
      <xdr:nvPicPr>
        <xdr:cNvPr id="119" name="図 118">
          <a:extLst>
            <a:ext uri="{FF2B5EF4-FFF2-40B4-BE49-F238E27FC236}">
              <a16:creationId xmlns:a16="http://schemas.microsoft.com/office/drawing/2014/main" id="{53464CF9-A414-4ABD-9BD2-76D5567861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72" y="11132151"/>
          <a:ext cx="1512000" cy="345900"/>
        </a:xfrm>
        <a:prstGeom prst="rect">
          <a:avLst/>
        </a:prstGeom>
      </xdr:spPr>
    </xdr:pic>
    <xdr:clientData/>
  </xdr:twoCellAnchor>
  <xdr:twoCellAnchor>
    <xdr:from>
      <xdr:col>46</xdr:col>
      <xdr:colOff>118109</xdr:colOff>
      <xdr:row>69</xdr:row>
      <xdr:rowOff>45720</xdr:rowOff>
    </xdr:from>
    <xdr:to>
      <xdr:col>60</xdr:col>
      <xdr:colOff>26669</xdr:colOff>
      <xdr:row>72</xdr:row>
      <xdr:rowOff>27945</xdr:rowOff>
    </xdr:to>
    <xdr:grpSp>
      <xdr:nvGrpSpPr>
        <xdr:cNvPr id="120" name="グループ化 119">
          <a:extLst>
            <a:ext uri="{FF2B5EF4-FFF2-40B4-BE49-F238E27FC236}">
              <a16:creationId xmlns:a16="http://schemas.microsoft.com/office/drawing/2014/main" id="{AE13F55A-1251-4F3B-B285-5BAD49515BD1}"/>
            </a:ext>
          </a:extLst>
        </xdr:cNvPr>
        <xdr:cNvGrpSpPr/>
      </xdr:nvGrpSpPr>
      <xdr:grpSpPr>
        <a:xfrm>
          <a:off x="8004809" y="11228070"/>
          <a:ext cx="2308860" cy="468000"/>
          <a:chOff x="1684973" y="207645"/>
          <a:chExt cx="2375535" cy="468000"/>
        </a:xfrm>
      </xdr:grpSpPr>
      <xdr:sp macro="" textlink="">
        <xdr:nvSpPr>
          <xdr:cNvPr id="121" name="テキスト ボックス 120">
            <a:extLst>
              <a:ext uri="{FF2B5EF4-FFF2-40B4-BE49-F238E27FC236}">
                <a16:creationId xmlns:a16="http://schemas.microsoft.com/office/drawing/2014/main" id="{AC76553B-C054-4541-67EB-282779CB013B}"/>
              </a:ext>
            </a:extLst>
          </xdr:cNvPr>
          <xdr:cNvSpPr txBox="1"/>
        </xdr:nvSpPr>
        <xdr:spPr>
          <a:xfrm>
            <a:off x="1684973" y="207645"/>
            <a:ext cx="819943"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Ｐゴシック" panose="020B0600070205080204" pitchFamily="50" charset="-128"/>
                <a:ea typeface="ＭＳ Ｐゴシック" panose="020B0600070205080204" pitchFamily="50" charset="-128"/>
              </a:rPr>
              <a:t>傷病手当金</a:t>
            </a:r>
            <a:br>
              <a:rPr kumimoji="1" lang="en-US" altLang="ja-JP" sz="1000">
                <a:latin typeface="ＭＳ Ｐゴシック" panose="020B0600070205080204" pitchFamily="50" charset="-128"/>
                <a:ea typeface="ＭＳ Ｐゴシック" panose="020B0600070205080204" pitchFamily="50" charset="-128"/>
              </a:rPr>
            </a:br>
            <a:r>
              <a:rPr kumimoji="1" lang="ja-JP" altLang="en-US" sz="1000">
                <a:latin typeface="ＭＳ Ｐゴシック" panose="020B0600070205080204" pitchFamily="50" charset="-128"/>
                <a:ea typeface="ＭＳ Ｐゴシック" panose="020B0600070205080204" pitchFamily="50" charset="-128"/>
              </a:rPr>
              <a:t>出産手当金</a:t>
            </a:r>
          </a:p>
        </xdr:txBody>
      </xdr:sp>
      <xdr:sp macro="" textlink="">
        <xdr:nvSpPr>
          <xdr:cNvPr id="122" name="テキスト ボックス 121">
            <a:extLst>
              <a:ext uri="{FF2B5EF4-FFF2-40B4-BE49-F238E27FC236}">
                <a16:creationId xmlns:a16="http://schemas.microsoft.com/office/drawing/2014/main" id="{8F5AAA5A-FF0D-5D77-FF93-E21BE7034E9F}"/>
              </a:ext>
            </a:extLst>
          </xdr:cNvPr>
          <xdr:cNvSpPr txBox="1"/>
        </xdr:nvSpPr>
        <xdr:spPr>
          <a:xfrm>
            <a:off x="2405297" y="207645"/>
            <a:ext cx="1655211"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800">
                <a:latin typeface="ＭＳ Ｐゴシック" panose="020B0600070205080204" pitchFamily="50" charset="-128"/>
                <a:ea typeface="ＭＳ Ｐゴシック" panose="020B0600070205080204" pitchFamily="50" charset="-128"/>
              </a:rPr>
              <a:t>事業主証明書</a:t>
            </a:r>
          </a:p>
        </xdr:txBody>
      </xdr:sp>
    </xdr:grpSp>
    <xdr:clientData/>
  </xdr:twoCellAnchor>
  <xdr:twoCellAnchor editAs="oneCell">
    <xdr:from>
      <xdr:col>37</xdr:col>
      <xdr:colOff>11712</xdr:colOff>
      <xdr:row>69</xdr:row>
      <xdr:rowOff>83151</xdr:rowOff>
    </xdr:from>
    <xdr:to>
      <xdr:col>45</xdr:col>
      <xdr:colOff>152112</xdr:colOff>
      <xdr:row>71</xdr:row>
      <xdr:rowOff>105201</xdr:rowOff>
    </xdr:to>
    <xdr:pic>
      <xdr:nvPicPr>
        <xdr:cNvPr id="123" name="図 122">
          <a:extLst>
            <a:ext uri="{FF2B5EF4-FFF2-40B4-BE49-F238E27FC236}">
              <a16:creationId xmlns:a16="http://schemas.microsoft.com/office/drawing/2014/main" id="{2881CDA2-A545-4ED3-B701-83D6556028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332" y="11132151"/>
          <a:ext cx="1542480" cy="342090"/>
        </a:xfrm>
        <a:prstGeom prst="rect">
          <a:avLst/>
        </a:prstGeom>
      </xdr:spPr>
    </xdr:pic>
    <xdr:clientData/>
  </xdr:twoCellAnchor>
  <xdr:twoCellAnchor editAs="oneCell">
    <xdr:from>
      <xdr:col>26</xdr:col>
      <xdr:colOff>156630</xdr:colOff>
      <xdr:row>68</xdr:row>
      <xdr:rowOff>9525</xdr:rowOff>
    </xdr:from>
    <xdr:to>
      <xdr:col>35</xdr:col>
      <xdr:colOff>168394</xdr:colOff>
      <xdr:row>69</xdr:row>
      <xdr:rowOff>62536</xdr:rowOff>
    </xdr:to>
    <xdr:grpSp>
      <xdr:nvGrpSpPr>
        <xdr:cNvPr id="124" name="グループ化 123">
          <a:extLst>
            <a:ext uri="{FF2B5EF4-FFF2-40B4-BE49-F238E27FC236}">
              <a16:creationId xmlns:a16="http://schemas.microsoft.com/office/drawing/2014/main" id="{6AC8E096-F94B-4D70-A591-DB40754CEA08}"/>
            </a:ext>
          </a:extLst>
        </xdr:cNvPr>
        <xdr:cNvGrpSpPr/>
      </xdr:nvGrpSpPr>
      <xdr:grpSpPr>
        <a:xfrm>
          <a:off x="4614330" y="11029950"/>
          <a:ext cx="1554814" cy="214936"/>
          <a:chOff x="4713390" y="160865"/>
          <a:chExt cx="1589104" cy="213031"/>
        </a:xfrm>
      </xdr:grpSpPr>
      <xdr:sp macro="" textlink="">
        <xdr:nvSpPr>
          <xdr:cNvPr id="125" name="テキスト ボックス 124">
            <a:extLst>
              <a:ext uri="{FF2B5EF4-FFF2-40B4-BE49-F238E27FC236}">
                <a16:creationId xmlns:a16="http://schemas.microsoft.com/office/drawing/2014/main" id="{244F1D2D-6758-D43A-FCB0-35A48F7B42DB}"/>
              </a:ext>
            </a:extLst>
          </xdr:cNvPr>
          <xdr:cNvSpPr txBox="1"/>
        </xdr:nvSpPr>
        <xdr:spPr>
          <a:xfrm>
            <a:off x="5855244" y="189047"/>
            <a:ext cx="447250" cy="17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126" name="フローチャート: 手作業 125">
            <a:extLst>
              <a:ext uri="{FF2B5EF4-FFF2-40B4-BE49-F238E27FC236}">
                <a16:creationId xmlns:a16="http://schemas.microsoft.com/office/drawing/2014/main" id="{C787C411-09B5-ADA2-A5A5-551284B6CDF5}"/>
              </a:ext>
            </a:extLst>
          </xdr:cNvPr>
          <xdr:cNvSpPr/>
        </xdr:nvSpPr>
        <xdr:spPr>
          <a:xfrm>
            <a:off x="55397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200">
                <a:latin typeface="HG丸ｺﾞｼｯｸM-PRO" panose="020F0600000000000000" pitchFamily="50" charset="-128"/>
                <a:ea typeface="HG丸ｺﾞｼｯｸM-PRO" panose="020F0600000000000000" pitchFamily="50" charset="-128"/>
              </a:rPr>
              <a:t>４</a:t>
            </a: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27" name="フローチャート: 手作業 126">
            <a:extLst>
              <a:ext uri="{FF2B5EF4-FFF2-40B4-BE49-F238E27FC236}">
                <a16:creationId xmlns:a16="http://schemas.microsoft.com/office/drawing/2014/main" id="{3B6B887A-AAB3-5CE0-FBA0-8D3AA76674B2}"/>
              </a:ext>
            </a:extLst>
          </xdr:cNvPr>
          <xdr:cNvSpPr/>
        </xdr:nvSpPr>
        <xdr:spPr>
          <a:xfrm>
            <a:off x="49888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28" name="フローチャート: 手作業 127">
            <a:extLst>
              <a:ext uri="{FF2B5EF4-FFF2-40B4-BE49-F238E27FC236}">
                <a16:creationId xmlns:a16="http://schemas.microsoft.com/office/drawing/2014/main" id="{574CA969-E2E6-DC92-2B01-7421CF8F1A0E}"/>
              </a:ext>
            </a:extLst>
          </xdr:cNvPr>
          <xdr:cNvSpPr/>
        </xdr:nvSpPr>
        <xdr:spPr>
          <a:xfrm>
            <a:off x="47133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29" name="フローチャート: 手作業 128">
            <a:extLst>
              <a:ext uri="{FF2B5EF4-FFF2-40B4-BE49-F238E27FC236}">
                <a16:creationId xmlns:a16="http://schemas.microsoft.com/office/drawing/2014/main" id="{8C5362D7-9F79-C5F4-61F5-73E560FFE0D6}"/>
              </a:ext>
            </a:extLst>
          </xdr:cNvPr>
          <xdr:cNvSpPr/>
        </xdr:nvSpPr>
        <xdr:spPr>
          <a:xfrm>
            <a:off x="5264290" y="160865"/>
            <a:ext cx="383357" cy="213031"/>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twoCellAnchor editAs="oneCell">
    <xdr:from>
      <xdr:col>62</xdr:col>
      <xdr:colOff>160020</xdr:colOff>
      <xdr:row>68</xdr:row>
      <xdr:rowOff>9525</xdr:rowOff>
    </xdr:from>
    <xdr:to>
      <xdr:col>72</xdr:col>
      <xdr:colOff>334</xdr:colOff>
      <xdr:row>69</xdr:row>
      <xdr:rowOff>62536</xdr:rowOff>
    </xdr:to>
    <xdr:grpSp>
      <xdr:nvGrpSpPr>
        <xdr:cNvPr id="130" name="グループ化 129">
          <a:extLst>
            <a:ext uri="{FF2B5EF4-FFF2-40B4-BE49-F238E27FC236}">
              <a16:creationId xmlns:a16="http://schemas.microsoft.com/office/drawing/2014/main" id="{5C35AFFB-4C30-4BD6-8A1C-ADDE59CB8CAF}"/>
            </a:ext>
          </a:extLst>
        </xdr:cNvPr>
        <xdr:cNvGrpSpPr/>
      </xdr:nvGrpSpPr>
      <xdr:grpSpPr>
        <a:xfrm>
          <a:off x="10789920" y="11029950"/>
          <a:ext cx="1554814" cy="214936"/>
          <a:chOff x="4713390" y="160865"/>
          <a:chExt cx="1589104" cy="213031"/>
        </a:xfrm>
      </xdr:grpSpPr>
      <xdr:sp macro="" textlink="">
        <xdr:nvSpPr>
          <xdr:cNvPr id="131" name="テキスト ボックス 130">
            <a:extLst>
              <a:ext uri="{FF2B5EF4-FFF2-40B4-BE49-F238E27FC236}">
                <a16:creationId xmlns:a16="http://schemas.microsoft.com/office/drawing/2014/main" id="{3AB19CE1-D0FC-A61C-4213-20676B2C0911}"/>
              </a:ext>
            </a:extLst>
          </xdr:cNvPr>
          <xdr:cNvSpPr txBox="1"/>
        </xdr:nvSpPr>
        <xdr:spPr>
          <a:xfrm>
            <a:off x="5855244" y="189047"/>
            <a:ext cx="447250" cy="17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132" name="フローチャート: 手作業 131">
            <a:extLst>
              <a:ext uri="{FF2B5EF4-FFF2-40B4-BE49-F238E27FC236}">
                <a16:creationId xmlns:a16="http://schemas.microsoft.com/office/drawing/2014/main" id="{3A617637-2866-86D1-193E-2AC49C1E5C93}"/>
              </a:ext>
            </a:extLst>
          </xdr:cNvPr>
          <xdr:cNvSpPr/>
        </xdr:nvSpPr>
        <xdr:spPr>
          <a:xfrm>
            <a:off x="52642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33" name="フローチャート: 手作業 132">
            <a:extLst>
              <a:ext uri="{FF2B5EF4-FFF2-40B4-BE49-F238E27FC236}">
                <a16:creationId xmlns:a16="http://schemas.microsoft.com/office/drawing/2014/main" id="{BB5F0E07-ED97-1099-7900-4A1FB425BAB4}"/>
              </a:ext>
            </a:extLst>
          </xdr:cNvPr>
          <xdr:cNvSpPr/>
        </xdr:nvSpPr>
        <xdr:spPr>
          <a:xfrm>
            <a:off x="49888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34" name="フローチャート: 手作業 133">
            <a:extLst>
              <a:ext uri="{FF2B5EF4-FFF2-40B4-BE49-F238E27FC236}">
                <a16:creationId xmlns:a16="http://schemas.microsoft.com/office/drawing/2014/main" id="{DC0D74EA-145E-F59D-1F40-3B795F8AD432}"/>
              </a:ext>
            </a:extLst>
          </xdr:cNvPr>
          <xdr:cNvSpPr/>
        </xdr:nvSpPr>
        <xdr:spPr>
          <a:xfrm>
            <a:off x="47133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35" name="フローチャート: 手作業 134">
            <a:extLst>
              <a:ext uri="{FF2B5EF4-FFF2-40B4-BE49-F238E27FC236}">
                <a16:creationId xmlns:a16="http://schemas.microsoft.com/office/drawing/2014/main" id="{D37E9431-DCE6-6DE7-C669-352D12097C77}"/>
              </a:ext>
            </a:extLst>
          </xdr:cNvPr>
          <xdr:cNvSpPr/>
        </xdr:nvSpPr>
        <xdr:spPr>
          <a:xfrm>
            <a:off x="5539740" y="160865"/>
            <a:ext cx="383357" cy="213031"/>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200">
                <a:latin typeface="HG丸ｺﾞｼｯｸM-PRO" panose="020F0600000000000000" pitchFamily="50" charset="-128"/>
                <a:ea typeface="HG丸ｺﾞｼｯｸM-PRO" panose="020F0600000000000000" pitchFamily="50" charset="-128"/>
              </a:rPr>
              <a:t>４</a:t>
            </a: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twoCellAnchor editAs="oneCell">
    <xdr:from>
      <xdr:col>1</xdr:col>
      <xdr:colOff>6952</xdr:colOff>
      <xdr:row>2</xdr:row>
      <xdr:rowOff>83152</xdr:rowOff>
    </xdr:from>
    <xdr:to>
      <xdr:col>9</xdr:col>
      <xdr:colOff>116872</xdr:colOff>
      <xdr:row>4</xdr:row>
      <xdr:rowOff>109011</xdr:rowOff>
    </xdr:to>
    <xdr:pic>
      <xdr:nvPicPr>
        <xdr:cNvPr id="136" name="図 135">
          <a:extLst>
            <a:ext uri="{FF2B5EF4-FFF2-40B4-BE49-F238E27FC236}">
              <a16:creationId xmlns:a16="http://schemas.microsoft.com/office/drawing/2014/main" id="{8CE967E2-1F02-4912-8128-DC13A78946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212" y="410812"/>
          <a:ext cx="1512000" cy="345899"/>
        </a:xfrm>
        <a:prstGeom prst="rect">
          <a:avLst/>
        </a:prstGeom>
      </xdr:spPr>
    </xdr:pic>
    <xdr:clientData/>
  </xdr:twoCellAnchor>
  <xdr:twoCellAnchor>
    <xdr:from>
      <xdr:col>10</xdr:col>
      <xdr:colOff>99060</xdr:colOff>
      <xdr:row>2</xdr:row>
      <xdr:rowOff>45720</xdr:rowOff>
    </xdr:from>
    <xdr:to>
      <xdr:col>24</xdr:col>
      <xdr:colOff>7620</xdr:colOff>
      <xdr:row>5</xdr:row>
      <xdr:rowOff>27945</xdr:rowOff>
    </xdr:to>
    <xdr:grpSp>
      <xdr:nvGrpSpPr>
        <xdr:cNvPr id="137" name="グループ化 136">
          <a:extLst>
            <a:ext uri="{FF2B5EF4-FFF2-40B4-BE49-F238E27FC236}">
              <a16:creationId xmlns:a16="http://schemas.microsoft.com/office/drawing/2014/main" id="{815D3781-75F8-4815-9FCA-E71521367BC5}"/>
            </a:ext>
          </a:extLst>
        </xdr:cNvPr>
        <xdr:cNvGrpSpPr/>
      </xdr:nvGrpSpPr>
      <xdr:grpSpPr>
        <a:xfrm>
          <a:off x="1813560" y="379095"/>
          <a:ext cx="2308860" cy="468000"/>
          <a:chOff x="1684973" y="207645"/>
          <a:chExt cx="2375535" cy="468000"/>
        </a:xfrm>
      </xdr:grpSpPr>
      <xdr:sp macro="" textlink="">
        <xdr:nvSpPr>
          <xdr:cNvPr id="138" name="テキスト ボックス 137">
            <a:extLst>
              <a:ext uri="{FF2B5EF4-FFF2-40B4-BE49-F238E27FC236}">
                <a16:creationId xmlns:a16="http://schemas.microsoft.com/office/drawing/2014/main" id="{3BC8FF22-B2F4-CB54-2385-2123F50AB6E7}"/>
              </a:ext>
            </a:extLst>
          </xdr:cNvPr>
          <xdr:cNvSpPr txBox="1"/>
        </xdr:nvSpPr>
        <xdr:spPr>
          <a:xfrm>
            <a:off x="1684973" y="207645"/>
            <a:ext cx="819943"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Ｐゴシック" panose="020B0600070205080204" pitchFamily="50" charset="-128"/>
                <a:ea typeface="ＭＳ Ｐゴシック" panose="020B0600070205080204" pitchFamily="50" charset="-128"/>
              </a:rPr>
              <a:t>傷病手当金</a:t>
            </a:r>
            <a:br>
              <a:rPr kumimoji="1" lang="en-US" altLang="ja-JP" sz="1000">
                <a:latin typeface="ＭＳ Ｐゴシック" panose="020B0600070205080204" pitchFamily="50" charset="-128"/>
                <a:ea typeface="ＭＳ Ｐゴシック" panose="020B0600070205080204" pitchFamily="50" charset="-128"/>
              </a:rPr>
            </a:br>
            <a:r>
              <a:rPr kumimoji="1" lang="ja-JP" altLang="en-US" sz="1000">
                <a:latin typeface="ＭＳ Ｐゴシック" panose="020B0600070205080204" pitchFamily="50" charset="-128"/>
                <a:ea typeface="ＭＳ Ｐゴシック" panose="020B0600070205080204" pitchFamily="50" charset="-128"/>
              </a:rPr>
              <a:t>出産手当金</a:t>
            </a:r>
          </a:p>
        </xdr:txBody>
      </xdr:sp>
      <xdr:sp macro="" textlink="">
        <xdr:nvSpPr>
          <xdr:cNvPr id="139" name="テキスト ボックス 138">
            <a:extLst>
              <a:ext uri="{FF2B5EF4-FFF2-40B4-BE49-F238E27FC236}">
                <a16:creationId xmlns:a16="http://schemas.microsoft.com/office/drawing/2014/main" id="{2E4775DE-7D13-4222-8E5B-3B1832CCF524}"/>
              </a:ext>
            </a:extLst>
          </xdr:cNvPr>
          <xdr:cNvSpPr txBox="1"/>
        </xdr:nvSpPr>
        <xdr:spPr>
          <a:xfrm>
            <a:off x="2405297" y="207645"/>
            <a:ext cx="1655211"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800">
                <a:latin typeface="ＭＳ Ｐゴシック" panose="020B0600070205080204" pitchFamily="50" charset="-128"/>
                <a:ea typeface="ＭＳ Ｐゴシック" panose="020B0600070205080204" pitchFamily="50" charset="-128"/>
              </a:rPr>
              <a:t>事業主証明書</a:t>
            </a:r>
          </a:p>
        </xdr:txBody>
      </xdr:sp>
    </xdr:grpSp>
    <xdr:clientData/>
  </xdr:twoCellAnchor>
  <xdr:twoCellAnchor>
    <xdr:from>
      <xdr:col>46</xdr:col>
      <xdr:colOff>118109</xdr:colOff>
      <xdr:row>2</xdr:row>
      <xdr:rowOff>45720</xdr:rowOff>
    </xdr:from>
    <xdr:to>
      <xdr:col>60</xdr:col>
      <xdr:colOff>26669</xdr:colOff>
      <xdr:row>5</xdr:row>
      <xdr:rowOff>27945</xdr:rowOff>
    </xdr:to>
    <xdr:grpSp>
      <xdr:nvGrpSpPr>
        <xdr:cNvPr id="140" name="グループ化 139">
          <a:extLst>
            <a:ext uri="{FF2B5EF4-FFF2-40B4-BE49-F238E27FC236}">
              <a16:creationId xmlns:a16="http://schemas.microsoft.com/office/drawing/2014/main" id="{79F871E9-D104-46A2-899C-C2A5AE0124CC}"/>
            </a:ext>
          </a:extLst>
        </xdr:cNvPr>
        <xdr:cNvGrpSpPr/>
      </xdr:nvGrpSpPr>
      <xdr:grpSpPr>
        <a:xfrm>
          <a:off x="8004809" y="379095"/>
          <a:ext cx="2308860" cy="468000"/>
          <a:chOff x="1684973" y="207645"/>
          <a:chExt cx="2375535" cy="468000"/>
        </a:xfrm>
      </xdr:grpSpPr>
      <xdr:sp macro="" textlink="">
        <xdr:nvSpPr>
          <xdr:cNvPr id="141" name="テキスト ボックス 140">
            <a:extLst>
              <a:ext uri="{FF2B5EF4-FFF2-40B4-BE49-F238E27FC236}">
                <a16:creationId xmlns:a16="http://schemas.microsoft.com/office/drawing/2014/main" id="{F0015D2A-056F-FF41-D0C1-D26D358087BD}"/>
              </a:ext>
            </a:extLst>
          </xdr:cNvPr>
          <xdr:cNvSpPr txBox="1"/>
        </xdr:nvSpPr>
        <xdr:spPr>
          <a:xfrm>
            <a:off x="1684973" y="207645"/>
            <a:ext cx="819943"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Ｐゴシック" panose="020B0600070205080204" pitchFamily="50" charset="-128"/>
                <a:ea typeface="ＭＳ Ｐゴシック" panose="020B0600070205080204" pitchFamily="50" charset="-128"/>
              </a:rPr>
              <a:t>傷病手当金</a:t>
            </a:r>
            <a:br>
              <a:rPr kumimoji="1" lang="en-US" altLang="ja-JP" sz="1000">
                <a:latin typeface="ＭＳ Ｐゴシック" panose="020B0600070205080204" pitchFamily="50" charset="-128"/>
                <a:ea typeface="ＭＳ Ｐゴシック" panose="020B0600070205080204" pitchFamily="50" charset="-128"/>
              </a:rPr>
            </a:br>
            <a:r>
              <a:rPr kumimoji="1" lang="ja-JP" altLang="en-US" sz="1000">
                <a:latin typeface="ＭＳ Ｐゴシック" panose="020B0600070205080204" pitchFamily="50" charset="-128"/>
                <a:ea typeface="ＭＳ Ｐゴシック" panose="020B0600070205080204" pitchFamily="50" charset="-128"/>
              </a:rPr>
              <a:t>出産手当金</a:t>
            </a:r>
          </a:p>
        </xdr:txBody>
      </xdr:sp>
      <xdr:sp macro="" textlink="">
        <xdr:nvSpPr>
          <xdr:cNvPr id="142" name="テキスト ボックス 141">
            <a:extLst>
              <a:ext uri="{FF2B5EF4-FFF2-40B4-BE49-F238E27FC236}">
                <a16:creationId xmlns:a16="http://schemas.microsoft.com/office/drawing/2014/main" id="{F551FEAB-A264-F0CB-398F-C5557F2E0CCD}"/>
              </a:ext>
            </a:extLst>
          </xdr:cNvPr>
          <xdr:cNvSpPr txBox="1"/>
        </xdr:nvSpPr>
        <xdr:spPr>
          <a:xfrm>
            <a:off x="2405297" y="207645"/>
            <a:ext cx="1655211"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800">
                <a:latin typeface="ＭＳ Ｐゴシック" panose="020B0600070205080204" pitchFamily="50" charset="-128"/>
                <a:ea typeface="ＭＳ Ｐゴシック" panose="020B0600070205080204" pitchFamily="50" charset="-128"/>
              </a:rPr>
              <a:t>事業主証明書</a:t>
            </a:r>
          </a:p>
        </xdr:txBody>
      </xdr:sp>
    </xdr:grpSp>
    <xdr:clientData/>
  </xdr:twoCellAnchor>
  <xdr:twoCellAnchor editAs="oneCell">
    <xdr:from>
      <xdr:col>37</xdr:col>
      <xdr:colOff>11712</xdr:colOff>
      <xdr:row>2</xdr:row>
      <xdr:rowOff>83152</xdr:rowOff>
    </xdr:from>
    <xdr:to>
      <xdr:col>45</xdr:col>
      <xdr:colOff>121632</xdr:colOff>
      <xdr:row>4</xdr:row>
      <xdr:rowOff>109011</xdr:rowOff>
    </xdr:to>
    <xdr:pic>
      <xdr:nvPicPr>
        <xdr:cNvPr id="143" name="図 142">
          <a:extLst>
            <a:ext uri="{FF2B5EF4-FFF2-40B4-BE49-F238E27FC236}">
              <a16:creationId xmlns:a16="http://schemas.microsoft.com/office/drawing/2014/main" id="{AD85958F-77D6-44B1-947B-9CDB361F11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332" y="410812"/>
          <a:ext cx="1512000" cy="345899"/>
        </a:xfrm>
        <a:prstGeom prst="rect">
          <a:avLst/>
        </a:prstGeom>
      </xdr:spPr>
    </xdr:pic>
    <xdr:clientData/>
  </xdr:twoCellAnchor>
  <xdr:twoCellAnchor editAs="oneCell">
    <xdr:from>
      <xdr:col>26</xdr:col>
      <xdr:colOff>156630</xdr:colOff>
      <xdr:row>0</xdr:row>
      <xdr:rowOff>160865</xdr:rowOff>
    </xdr:from>
    <xdr:to>
      <xdr:col>35</xdr:col>
      <xdr:colOff>168394</xdr:colOff>
      <xdr:row>2</xdr:row>
      <xdr:rowOff>46236</xdr:rowOff>
    </xdr:to>
    <xdr:grpSp>
      <xdr:nvGrpSpPr>
        <xdr:cNvPr id="144" name="グループ化 143">
          <a:extLst>
            <a:ext uri="{FF2B5EF4-FFF2-40B4-BE49-F238E27FC236}">
              <a16:creationId xmlns:a16="http://schemas.microsoft.com/office/drawing/2014/main" id="{60D48132-1277-48BD-953A-6C06297C76E2}"/>
            </a:ext>
          </a:extLst>
        </xdr:cNvPr>
        <xdr:cNvGrpSpPr/>
      </xdr:nvGrpSpPr>
      <xdr:grpSpPr>
        <a:xfrm>
          <a:off x="4614330" y="160865"/>
          <a:ext cx="1554814" cy="218746"/>
          <a:chOff x="4713390" y="160865"/>
          <a:chExt cx="1589104" cy="213031"/>
        </a:xfrm>
      </xdr:grpSpPr>
      <xdr:sp macro="" textlink="">
        <xdr:nvSpPr>
          <xdr:cNvPr id="145" name="テキスト ボックス 144">
            <a:extLst>
              <a:ext uri="{FF2B5EF4-FFF2-40B4-BE49-F238E27FC236}">
                <a16:creationId xmlns:a16="http://schemas.microsoft.com/office/drawing/2014/main" id="{3C7DDF36-F0B4-776C-748C-DF049EC48DCE}"/>
              </a:ext>
            </a:extLst>
          </xdr:cNvPr>
          <xdr:cNvSpPr txBox="1"/>
        </xdr:nvSpPr>
        <xdr:spPr>
          <a:xfrm>
            <a:off x="5855244" y="189047"/>
            <a:ext cx="447250" cy="17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146" name="フローチャート: 手作業 145">
            <a:extLst>
              <a:ext uri="{FF2B5EF4-FFF2-40B4-BE49-F238E27FC236}">
                <a16:creationId xmlns:a16="http://schemas.microsoft.com/office/drawing/2014/main" id="{67F891B5-9495-D33C-B229-E4D7A72D03B9}"/>
              </a:ext>
            </a:extLst>
          </xdr:cNvPr>
          <xdr:cNvSpPr/>
        </xdr:nvSpPr>
        <xdr:spPr>
          <a:xfrm>
            <a:off x="55397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200">
                <a:latin typeface="HG丸ｺﾞｼｯｸM-PRO" panose="020F0600000000000000" pitchFamily="50" charset="-128"/>
                <a:ea typeface="HG丸ｺﾞｼｯｸM-PRO" panose="020F0600000000000000" pitchFamily="50" charset="-128"/>
              </a:rPr>
              <a:t>４</a:t>
            </a: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47" name="フローチャート: 手作業 146">
            <a:extLst>
              <a:ext uri="{FF2B5EF4-FFF2-40B4-BE49-F238E27FC236}">
                <a16:creationId xmlns:a16="http://schemas.microsoft.com/office/drawing/2014/main" id="{FC53A141-8B53-822F-B031-BE0E6D5CD6EC}"/>
              </a:ext>
            </a:extLst>
          </xdr:cNvPr>
          <xdr:cNvSpPr/>
        </xdr:nvSpPr>
        <xdr:spPr>
          <a:xfrm>
            <a:off x="52642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48" name="フローチャート: 手作業 147">
            <a:extLst>
              <a:ext uri="{FF2B5EF4-FFF2-40B4-BE49-F238E27FC236}">
                <a16:creationId xmlns:a16="http://schemas.microsoft.com/office/drawing/2014/main" id="{6E17326D-BE41-65D4-02C4-56C5E64DF780}"/>
              </a:ext>
            </a:extLst>
          </xdr:cNvPr>
          <xdr:cNvSpPr/>
        </xdr:nvSpPr>
        <xdr:spPr>
          <a:xfrm>
            <a:off x="49888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49" name="フローチャート: 手作業 148">
            <a:extLst>
              <a:ext uri="{FF2B5EF4-FFF2-40B4-BE49-F238E27FC236}">
                <a16:creationId xmlns:a16="http://schemas.microsoft.com/office/drawing/2014/main" id="{40B359BE-652E-6517-AAEC-99D7044A7471}"/>
              </a:ext>
            </a:extLst>
          </xdr:cNvPr>
          <xdr:cNvSpPr/>
        </xdr:nvSpPr>
        <xdr:spPr>
          <a:xfrm>
            <a:off x="4713390" y="160865"/>
            <a:ext cx="383357" cy="213031"/>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twoCellAnchor editAs="oneCell">
    <xdr:from>
      <xdr:col>62</xdr:col>
      <xdr:colOff>160020</xdr:colOff>
      <xdr:row>0</xdr:row>
      <xdr:rowOff>160865</xdr:rowOff>
    </xdr:from>
    <xdr:to>
      <xdr:col>72</xdr:col>
      <xdr:colOff>334</xdr:colOff>
      <xdr:row>2</xdr:row>
      <xdr:rowOff>46236</xdr:rowOff>
    </xdr:to>
    <xdr:grpSp>
      <xdr:nvGrpSpPr>
        <xdr:cNvPr id="150" name="グループ化 149">
          <a:extLst>
            <a:ext uri="{FF2B5EF4-FFF2-40B4-BE49-F238E27FC236}">
              <a16:creationId xmlns:a16="http://schemas.microsoft.com/office/drawing/2014/main" id="{3E88A1C0-920C-48A7-B891-C677C1BC9235}"/>
            </a:ext>
          </a:extLst>
        </xdr:cNvPr>
        <xdr:cNvGrpSpPr/>
      </xdr:nvGrpSpPr>
      <xdr:grpSpPr>
        <a:xfrm>
          <a:off x="10789920" y="160865"/>
          <a:ext cx="1554814" cy="218746"/>
          <a:chOff x="4713390" y="160865"/>
          <a:chExt cx="1589104" cy="213031"/>
        </a:xfrm>
      </xdr:grpSpPr>
      <xdr:sp macro="" textlink="">
        <xdr:nvSpPr>
          <xdr:cNvPr id="151" name="テキスト ボックス 150">
            <a:extLst>
              <a:ext uri="{FF2B5EF4-FFF2-40B4-BE49-F238E27FC236}">
                <a16:creationId xmlns:a16="http://schemas.microsoft.com/office/drawing/2014/main" id="{F0C1EE78-5AF9-B2DD-2A83-6FDBBAEC1AE4}"/>
              </a:ext>
            </a:extLst>
          </xdr:cNvPr>
          <xdr:cNvSpPr txBox="1"/>
        </xdr:nvSpPr>
        <xdr:spPr>
          <a:xfrm>
            <a:off x="5855244" y="189047"/>
            <a:ext cx="447250" cy="17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152" name="フローチャート: 手作業 151">
            <a:extLst>
              <a:ext uri="{FF2B5EF4-FFF2-40B4-BE49-F238E27FC236}">
                <a16:creationId xmlns:a16="http://schemas.microsoft.com/office/drawing/2014/main" id="{0C0CCE9C-0251-19F3-9413-D822356D940E}"/>
              </a:ext>
            </a:extLst>
          </xdr:cNvPr>
          <xdr:cNvSpPr/>
        </xdr:nvSpPr>
        <xdr:spPr>
          <a:xfrm>
            <a:off x="55397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200">
                <a:latin typeface="HG丸ｺﾞｼｯｸM-PRO" panose="020F0600000000000000" pitchFamily="50" charset="-128"/>
                <a:ea typeface="HG丸ｺﾞｼｯｸM-PRO" panose="020F0600000000000000" pitchFamily="50" charset="-128"/>
              </a:rPr>
              <a:t>４</a:t>
            </a: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53" name="フローチャート: 手作業 152">
            <a:extLst>
              <a:ext uri="{FF2B5EF4-FFF2-40B4-BE49-F238E27FC236}">
                <a16:creationId xmlns:a16="http://schemas.microsoft.com/office/drawing/2014/main" id="{B375C078-246E-EAC1-7067-CA82BBF7A43C}"/>
              </a:ext>
            </a:extLst>
          </xdr:cNvPr>
          <xdr:cNvSpPr/>
        </xdr:nvSpPr>
        <xdr:spPr>
          <a:xfrm>
            <a:off x="52642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54" name="フローチャート: 手作業 153">
            <a:extLst>
              <a:ext uri="{FF2B5EF4-FFF2-40B4-BE49-F238E27FC236}">
                <a16:creationId xmlns:a16="http://schemas.microsoft.com/office/drawing/2014/main" id="{FA7D9455-1CD6-F8C6-8EF9-431C7D3CAA86}"/>
              </a:ext>
            </a:extLst>
          </xdr:cNvPr>
          <xdr:cNvSpPr/>
        </xdr:nvSpPr>
        <xdr:spPr>
          <a:xfrm>
            <a:off x="47133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55" name="フローチャート: 手作業 154">
            <a:extLst>
              <a:ext uri="{FF2B5EF4-FFF2-40B4-BE49-F238E27FC236}">
                <a16:creationId xmlns:a16="http://schemas.microsoft.com/office/drawing/2014/main" id="{8246DC65-DF5D-8C52-CF7E-5AD6C957987F}"/>
              </a:ext>
            </a:extLst>
          </xdr:cNvPr>
          <xdr:cNvSpPr/>
        </xdr:nvSpPr>
        <xdr:spPr>
          <a:xfrm>
            <a:off x="4988840" y="160865"/>
            <a:ext cx="383357" cy="213031"/>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38100</xdr:rowOff>
    </xdr:from>
    <xdr:to>
      <xdr:col>35</xdr:col>
      <xdr:colOff>167640</xdr:colOff>
      <xdr:row>6</xdr:row>
      <xdr:rowOff>144780</xdr:rowOff>
    </xdr:to>
    <xdr:sp macro="" textlink="">
      <xdr:nvSpPr>
        <xdr:cNvPr id="6" name="テキスト ボックス 5">
          <a:extLst>
            <a:ext uri="{FF2B5EF4-FFF2-40B4-BE49-F238E27FC236}">
              <a16:creationId xmlns:a16="http://schemas.microsoft.com/office/drawing/2014/main" id="{E8E3BF0B-435C-44D2-8241-350858222A91}"/>
            </a:ext>
          </a:extLst>
        </xdr:cNvPr>
        <xdr:cNvSpPr txBox="1"/>
      </xdr:nvSpPr>
      <xdr:spPr>
        <a:xfrm>
          <a:off x="175260" y="845820"/>
          <a:ext cx="6126480" cy="266700"/>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en-US" sz="1000" b="1">
              <a:solidFill>
                <a:schemeClr val="bg1"/>
              </a:solidFill>
              <a:latin typeface="メイリオ" panose="020B0604030504040204" pitchFamily="50" charset="-128"/>
              <a:ea typeface="メイリオ" panose="020B0604030504040204" pitchFamily="50" charset="-128"/>
            </a:rPr>
            <a:t>クリーム色で着色されたセルに入力のうえ、本紙を印刷してください。</a:t>
          </a:r>
          <a:r>
            <a:rPr kumimoji="1" lang="en-US" altLang="ja-JP" sz="1100" b="1">
              <a:solidFill>
                <a:schemeClr val="bg1"/>
              </a:solidFill>
              <a:effectLst/>
              <a:latin typeface="メイリオ" panose="020B0604030504040204" pitchFamily="50" charset="-128"/>
              <a:ea typeface="メイリオ" panose="020B0604030504040204" pitchFamily="50" charset="-128"/>
              <a:cs typeface="+mn-cs"/>
            </a:rPr>
            <a:t>《</a:t>
          </a:r>
          <a:r>
            <a:rPr kumimoji="1" lang="ja-JP" altLang="ja-JP" sz="1100" b="1">
              <a:solidFill>
                <a:schemeClr val="bg1"/>
              </a:solidFill>
              <a:effectLst/>
              <a:latin typeface="メイリオ" panose="020B0604030504040204" pitchFamily="50" charset="-128"/>
              <a:ea typeface="メイリオ" panose="020B0604030504040204" pitchFamily="50" charset="-128"/>
              <a:cs typeface="+mn-cs"/>
            </a:rPr>
            <a:t>手書き不可</a:t>
          </a:r>
          <a:r>
            <a:rPr kumimoji="1" lang="en-US" altLang="ja-JP" sz="1100" b="1">
              <a:solidFill>
                <a:schemeClr val="bg1"/>
              </a:solidFill>
              <a:effectLst/>
              <a:latin typeface="メイリオ" panose="020B0604030504040204" pitchFamily="50" charset="-128"/>
              <a:ea typeface="メイリオ" panose="020B0604030504040204" pitchFamily="50" charset="-128"/>
              <a:cs typeface="+mn-cs"/>
            </a:rPr>
            <a:t>》</a:t>
          </a:r>
          <a:endParaRPr kumimoji="1" lang="ja-JP" altLang="en-US" sz="10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5</xdr:col>
      <xdr:colOff>53340</xdr:colOff>
      <xdr:row>22</xdr:row>
      <xdr:rowOff>114300</xdr:rowOff>
    </xdr:from>
    <xdr:to>
      <xdr:col>23</xdr:col>
      <xdr:colOff>121920</xdr:colOff>
      <xdr:row>26</xdr:row>
      <xdr:rowOff>86360</xdr:rowOff>
    </xdr:to>
    <xdr:sp macro="" textlink="">
      <xdr:nvSpPr>
        <xdr:cNvPr id="39" name="テキスト ボックス 38">
          <a:extLst>
            <a:ext uri="{FF2B5EF4-FFF2-40B4-BE49-F238E27FC236}">
              <a16:creationId xmlns:a16="http://schemas.microsoft.com/office/drawing/2014/main" id="{523BB38F-1E6E-4749-9B84-EB76A8A6B246}"/>
            </a:ext>
          </a:extLst>
        </xdr:cNvPr>
        <xdr:cNvSpPr txBox="1"/>
      </xdr:nvSpPr>
      <xdr:spPr>
        <a:xfrm>
          <a:off x="929640" y="3642360"/>
          <a:ext cx="3223260" cy="612140"/>
        </a:xfrm>
        <a:prstGeom prst="rect">
          <a:avLst/>
        </a:prstGeom>
        <a:solidFill>
          <a:srgbClr val="FFFF99"/>
        </a:solidFill>
        <a:ln w="9525" cmpd="sng">
          <a:solidFill>
            <a:schemeClr val="bg1">
              <a:lumMod val="95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同日中に、出勤（○）、週休（</a:t>
          </a:r>
          <a:r>
            <a:rPr kumimoji="1" lang="en-US" altLang="ja-JP" sz="900">
              <a:solidFill>
                <a:srgbClr val="0000CC"/>
              </a:solidFill>
              <a:latin typeface="ＭＳ Ｐゴシック" panose="020B0600070205080204" pitchFamily="50" charset="-128"/>
              <a:ea typeface="ＭＳ Ｐゴシック" panose="020B0600070205080204" pitchFamily="50" charset="-128"/>
            </a:rPr>
            <a:t>×</a:t>
          </a:r>
          <a:r>
            <a:rPr kumimoji="1" lang="ja-JP" altLang="en-US" sz="900">
              <a:solidFill>
                <a:srgbClr val="0000CC"/>
              </a:solidFill>
              <a:latin typeface="ＭＳ Ｐゴシック" panose="020B0600070205080204" pitchFamily="50" charset="-128"/>
              <a:ea typeface="ＭＳ Ｐゴシック" panose="020B0600070205080204" pitchFamily="50" charset="-128"/>
            </a:rPr>
            <a:t>）、有給休暇（△）、欠勤無給休暇（／）が混在する場合は、次の優先順位で入力してください。</a:t>
          </a:r>
        </a:p>
        <a:p>
          <a:r>
            <a:rPr kumimoji="1" lang="ja-JP" altLang="en-US" sz="1100" b="0">
              <a:solidFill>
                <a:srgbClr val="0000CC"/>
              </a:solidFill>
              <a:latin typeface="ＭＳ Ｐゴシック" panose="020B0600070205080204" pitchFamily="50" charset="-128"/>
              <a:ea typeface="ＭＳ Ｐゴシック" panose="020B0600070205080204" pitchFamily="50" charset="-128"/>
            </a:rPr>
            <a:t>「</a:t>
          </a:r>
          <a:r>
            <a:rPr kumimoji="1" lang="ja-JP" altLang="en-US" sz="1100" b="1">
              <a:solidFill>
                <a:srgbClr val="0000CC"/>
              </a:solidFill>
              <a:latin typeface="ＭＳ Ｐゴシック" panose="020B0600070205080204" pitchFamily="50" charset="-128"/>
              <a:ea typeface="ＭＳ Ｐゴシック" panose="020B0600070205080204" pitchFamily="50" charset="-128"/>
            </a:rPr>
            <a:t>○ </a:t>
          </a:r>
          <a:r>
            <a:rPr kumimoji="1" lang="en-US" altLang="ja-JP" sz="1100" b="0">
              <a:solidFill>
                <a:srgbClr val="0000CC"/>
              </a:solidFill>
              <a:latin typeface="ＭＳ Ｐゴシック" panose="020B0600070205080204" pitchFamily="50" charset="-128"/>
              <a:ea typeface="ＭＳ Ｐゴシック" panose="020B0600070205080204" pitchFamily="50" charset="-128"/>
            </a:rPr>
            <a:t>&gt;</a:t>
          </a:r>
          <a:r>
            <a:rPr kumimoji="1" lang="en-US" altLang="ja-JP" sz="1100" b="1">
              <a:solidFill>
                <a:srgbClr val="0000CC"/>
              </a:solidFill>
              <a:latin typeface="ＭＳ Ｐゴシック" panose="020B0600070205080204" pitchFamily="50" charset="-128"/>
              <a:ea typeface="ＭＳ Ｐゴシック" panose="020B0600070205080204" pitchFamily="50" charset="-128"/>
            </a:rPr>
            <a:t> △ </a:t>
          </a:r>
          <a:r>
            <a:rPr kumimoji="1" lang="en-US" altLang="ja-JP" sz="1100" b="0">
              <a:solidFill>
                <a:srgbClr val="0000CC"/>
              </a:solidFill>
              <a:latin typeface="ＭＳ Ｐゴシック" panose="020B0600070205080204" pitchFamily="50" charset="-128"/>
              <a:ea typeface="ＭＳ Ｐゴシック" panose="020B0600070205080204" pitchFamily="50" charset="-128"/>
            </a:rPr>
            <a:t>&gt;</a:t>
          </a:r>
          <a:r>
            <a:rPr kumimoji="1" lang="en-US" altLang="ja-JP" sz="1100" b="1">
              <a:solidFill>
                <a:srgbClr val="0000CC"/>
              </a:solidFill>
              <a:latin typeface="ＭＳ Ｐゴシック" panose="020B0600070205080204" pitchFamily="50" charset="-128"/>
              <a:ea typeface="ＭＳ Ｐゴシック" panose="020B0600070205080204" pitchFamily="50" charset="-128"/>
            </a:rPr>
            <a:t> × </a:t>
          </a:r>
          <a:r>
            <a:rPr kumimoji="1" lang="en-US" altLang="ja-JP" sz="1100" b="0">
              <a:solidFill>
                <a:srgbClr val="0000CC"/>
              </a:solidFill>
              <a:latin typeface="ＭＳ Ｐゴシック" panose="020B0600070205080204" pitchFamily="50" charset="-128"/>
              <a:ea typeface="ＭＳ Ｐゴシック" panose="020B0600070205080204" pitchFamily="50" charset="-128"/>
            </a:rPr>
            <a:t>&gt;</a:t>
          </a:r>
          <a:r>
            <a:rPr kumimoji="1" lang="ja-JP" altLang="en-US" sz="1100" b="1">
              <a:solidFill>
                <a:srgbClr val="0000CC"/>
              </a:solidFill>
              <a:latin typeface="ＭＳ Ｐゴシック" panose="020B0600070205080204" pitchFamily="50" charset="-128"/>
              <a:ea typeface="ＭＳ Ｐゴシック" panose="020B0600070205080204" pitchFamily="50" charset="-128"/>
            </a:rPr>
            <a:t>　／</a:t>
          </a:r>
          <a:r>
            <a:rPr kumimoji="1" lang="ja-JP" altLang="en-US" sz="1100" b="0">
              <a:solidFill>
                <a:srgbClr val="0000CC"/>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7</xdr:col>
      <xdr:colOff>66040</xdr:colOff>
      <xdr:row>26</xdr:row>
      <xdr:rowOff>139700</xdr:rowOff>
    </xdr:from>
    <xdr:to>
      <xdr:col>23</xdr:col>
      <xdr:colOff>152400</xdr:colOff>
      <xdr:row>28</xdr:row>
      <xdr:rowOff>68580</xdr:rowOff>
    </xdr:to>
    <xdr:sp macro="" textlink="">
      <xdr:nvSpPr>
        <xdr:cNvPr id="40" name="四角形: 角を丸くする 39">
          <a:extLst>
            <a:ext uri="{FF2B5EF4-FFF2-40B4-BE49-F238E27FC236}">
              <a16:creationId xmlns:a16="http://schemas.microsoft.com/office/drawing/2014/main" id="{05E9813B-3E5E-499B-9641-FD1264EA3B06}"/>
            </a:ext>
          </a:extLst>
        </xdr:cNvPr>
        <xdr:cNvSpPr/>
      </xdr:nvSpPr>
      <xdr:spPr>
        <a:xfrm>
          <a:off x="1292860" y="4307840"/>
          <a:ext cx="2890520" cy="248920"/>
        </a:xfrm>
        <a:prstGeom prst="round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154940</xdr:colOff>
      <xdr:row>42</xdr:row>
      <xdr:rowOff>50800</xdr:rowOff>
    </xdr:from>
    <xdr:to>
      <xdr:col>31</xdr:col>
      <xdr:colOff>39120</xdr:colOff>
      <xdr:row>44</xdr:row>
      <xdr:rowOff>158950</xdr:rowOff>
    </xdr:to>
    <xdr:sp macro="" textlink="">
      <xdr:nvSpPr>
        <xdr:cNvPr id="41" name="テキスト ボックス 40">
          <a:extLst>
            <a:ext uri="{FF2B5EF4-FFF2-40B4-BE49-F238E27FC236}">
              <a16:creationId xmlns:a16="http://schemas.microsoft.com/office/drawing/2014/main" id="{32B9C16D-8798-46B3-B8CB-A6750A787495}"/>
            </a:ext>
          </a:extLst>
        </xdr:cNvPr>
        <xdr:cNvSpPr txBox="1"/>
      </xdr:nvSpPr>
      <xdr:spPr>
        <a:xfrm>
          <a:off x="1381760" y="6779260"/>
          <a:ext cx="4090420" cy="428190"/>
        </a:xfrm>
        <a:prstGeom prst="rect">
          <a:avLst/>
        </a:prstGeom>
        <a:solidFill>
          <a:srgbClr val="FFFF99"/>
        </a:solidFill>
        <a:ln w="9525" cmpd="sng">
          <a:solidFill>
            <a:schemeClr val="bg1">
              <a:lumMod val="95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オートフィルタ</a:t>
          </a:r>
          <a:r>
            <a:rPr kumimoji="1" lang="en-US" altLang="ja-JP" sz="900">
              <a:solidFill>
                <a:srgbClr val="0000CC"/>
              </a:solidFill>
              <a:latin typeface="ＭＳ Ｐゴシック" panose="020B0600070205080204" pitchFamily="50" charset="-128"/>
              <a:ea typeface="ＭＳ Ｐゴシック" panose="020B0600070205080204" pitchFamily="50" charset="-128"/>
            </a:rPr>
            <a:t>―</a:t>
          </a:r>
          <a:r>
            <a:rPr kumimoji="1" lang="ja-JP" altLang="en-US" sz="900">
              <a:solidFill>
                <a:srgbClr val="0000CC"/>
              </a:solidFill>
              <a:latin typeface="ＭＳ Ｐゴシック" panose="020B0600070205080204" pitchFamily="50" charset="-128"/>
              <a:ea typeface="ＭＳ Ｐゴシック" panose="020B0600070205080204" pitchFamily="50" charset="-128"/>
            </a:rPr>
            <a:t>「</a:t>
          </a:r>
          <a:r>
            <a:rPr kumimoji="1" lang="en-US" altLang="ja-JP" sz="900">
              <a:solidFill>
                <a:srgbClr val="0000CC"/>
              </a:solidFill>
              <a:latin typeface="ＭＳ Ｐゴシック" panose="020B0600070205080204" pitchFamily="50" charset="-128"/>
              <a:ea typeface="ＭＳ Ｐゴシック" panose="020B0600070205080204" pitchFamily="50" charset="-128"/>
            </a:rPr>
            <a:t>+</a:t>
          </a:r>
          <a:r>
            <a:rPr kumimoji="1" lang="ja-JP" altLang="en-US" sz="900">
              <a:solidFill>
                <a:srgbClr val="0000CC"/>
              </a:solidFill>
              <a:latin typeface="ＭＳ Ｐゴシック" panose="020B0600070205080204" pitchFamily="50" charset="-128"/>
              <a:ea typeface="ＭＳ Ｐゴシック" panose="020B0600070205080204" pitchFamily="50" charset="-128"/>
            </a:rPr>
            <a:t>」を使用する場合は、２日以上のセルを選択するか、「</a:t>
          </a:r>
          <a:r>
            <a:rPr kumimoji="1" lang="en-US" altLang="ja-JP" sz="900">
              <a:solidFill>
                <a:srgbClr val="0000CC"/>
              </a:solidFill>
              <a:latin typeface="ＭＳ Ｐゴシック" panose="020B0600070205080204" pitchFamily="50" charset="-128"/>
              <a:ea typeface="ＭＳ Ｐゴシック" panose="020B0600070205080204" pitchFamily="50" charset="-128"/>
            </a:rPr>
            <a:t>CTRL</a:t>
          </a:r>
          <a:r>
            <a:rPr kumimoji="1" lang="ja-JP" altLang="en-US" sz="900">
              <a:solidFill>
                <a:srgbClr val="0000CC"/>
              </a:solidFill>
              <a:latin typeface="ＭＳ Ｐゴシック" panose="020B0600070205080204" pitchFamily="50" charset="-128"/>
              <a:ea typeface="ＭＳ Ｐゴシック" panose="020B0600070205080204" pitchFamily="50" charset="-128"/>
            </a:rPr>
            <a:t>」を押した状態でマウスカーソルをセル右下部分に合わせてください。</a:t>
          </a:r>
        </a:p>
      </xdr:txBody>
    </xdr:sp>
    <xdr:clientData/>
  </xdr:twoCellAnchor>
  <xdr:twoCellAnchor>
    <xdr:from>
      <xdr:col>7</xdr:col>
      <xdr:colOff>106680</xdr:colOff>
      <xdr:row>40</xdr:row>
      <xdr:rowOff>99060</xdr:rowOff>
    </xdr:from>
    <xdr:to>
      <xdr:col>24</xdr:col>
      <xdr:colOff>20320</xdr:colOff>
      <xdr:row>42</xdr:row>
      <xdr:rowOff>27940</xdr:rowOff>
    </xdr:to>
    <xdr:sp macro="" textlink="">
      <xdr:nvSpPr>
        <xdr:cNvPr id="42" name="四角形: 角を丸くする 41">
          <a:extLst>
            <a:ext uri="{FF2B5EF4-FFF2-40B4-BE49-F238E27FC236}">
              <a16:creationId xmlns:a16="http://schemas.microsoft.com/office/drawing/2014/main" id="{DBD06ACB-F838-42E9-A27B-C03A55C83D6B}"/>
            </a:ext>
          </a:extLst>
        </xdr:cNvPr>
        <xdr:cNvSpPr/>
      </xdr:nvSpPr>
      <xdr:spPr>
        <a:xfrm>
          <a:off x="1333500" y="6507480"/>
          <a:ext cx="2893060" cy="248920"/>
        </a:xfrm>
        <a:prstGeom prst="round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25</xdr:row>
      <xdr:rowOff>114300</xdr:rowOff>
    </xdr:from>
    <xdr:to>
      <xdr:col>47</xdr:col>
      <xdr:colOff>109920</xdr:colOff>
      <xdr:row>29</xdr:row>
      <xdr:rowOff>46410</xdr:rowOff>
    </xdr:to>
    <xdr:sp macro="" textlink="">
      <xdr:nvSpPr>
        <xdr:cNvPr id="43" name="テキスト ボックス 42">
          <a:extLst>
            <a:ext uri="{FF2B5EF4-FFF2-40B4-BE49-F238E27FC236}">
              <a16:creationId xmlns:a16="http://schemas.microsoft.com/office/drawing/2014/main" id="{543E9787-2AF5-40F4-AC30-CD4CDB8D0630}"/>
            </a:ext>
          </a:extLst>
        </xdr:cNvPr>
        <xdr:cNvSpPr txBox="1"/>
      </xdr:nvSpPr>
      <xdr:spPr>
        <a:xfrm>
          <a:off x="6835140" y="4122420"/>
          <a:ext cx="1512000" cy="572190"/>
        </a:xfrm>
        <a:prstGeom prst="rect">
          <a:avLst/>
        </a:prstGeom>
        <a:solidFill>
          <a:srgbClr val="FFFF99"/>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必ず、欠勤等がなかった場合の本来の支給額（満額）を入力してください。</a:t>
          </a:r>
        </a:p>
      </xdr:txBody>
    </xdr:sp>
    <xdr:clientData/>
  </xdr:twoCellAnchor>
  <xdr:twoCellAnchor>
    <xdr:from>
      <xdr:col>47</xdr:col>
      <xdr:colOff>167640</xdr:colOff>
      <xdr:row>23</xdr:row>
      <xdr:rowOff>2540</xdr:rowOff>
    </xdr:from>
    <xdr:to>
      <xdr:col>53</xdr:col>
      <xdr:colOff>20320</xdr:colOff>
      <xdr:row>27</xdr:row>
      <xdr:rowOff>38100</xdr:rowOff>
    </xdr:to>
    <xdr:sp macro="" textlink="">
      <xdr:nvSpPr>
        <xdr:cNvPr id="44" name="四角形: 角を丸くする 43">
          <a:extLst>
            <a:ext uri="{FF2B5EF4-FFF2-40B4-BE49-F238E27FC236}">
              <a16:creationId xmlns:a16="http://schemas.microsoft.com/office/drawing/2014/main" id="{68B95A70-71B4-48B4-8653-B5FE544A0F74}"/>
            </a:ext>
          </a:extLst>
        </xdr:cNvPr>
        <xdr:cNvSpPr/>
      </xdr:nvSpPr>
      <xdr:spPr>
        <a:xfrm>
          <a:off x="8404860" y="3690620"/>
          <a:ext cx="904240" cy="675640"/>
        </a:xfrm>
        <a:prstGeom prst="round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20</xdr:row>
      <xdr:rowOff>60960</xdr:rowOff>
    </xdr:from>
    <xdr:to>
      <xdr:col>53</xdr:col>
      <xdr:colOff>27940</xdr:colOff>
      <xdr:row>22</xdr:row>
      <xdr:rowOff>27940</xdr:rowOff>
    </xdr:to>
    <xdr:sp macro="" textlink="">
      <xdr:nvSpPr>
        <xdr:cNvPr id="45" name="四角形: 角を丸くする 44">
          <a:extLst>
            <a:ext uri="{FF2B5EF4-FFF2-40B4-BE49-F238E27FC236}">
              <a16:creationId xmlns:a16="http://schemas.microsoft.com/office/drawing/2014/main" id="{8B14AFAB-8C01-438A-BE9E-E4E5C5D4F203}"/>
            </a:ext>
          </a:extLst>
        </xdr:cNvPr>
        <xdr:cNvSpPr/>
      </xdr:nvSpPr>
      <xdr:spPr>
        <a:xfrm>
          <a:off x="8412480" y="3268980"/>
          <a:ext cx="904240" cy="287020"/>
        </a:xfrm>
        <a:prstGeom prst="round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18</xdr:row>
      <xdr:rowOff>53340</xdr:rowOff>
    </xdr:from>
    <xdr:to>
      <xdr:col>47</xdr:col>
      <xdr:colOff>109920</xdr:colOff>
      <xdr:row>21</xdr:row>
      <xdr:rowOff>149280</xdr:rowOff>
    </xdr:to>
    <xdr:sp macro="" textlink="">
      <xdr:nvSpPr>
        <xdr:cNvPr id="46" name="テキスト ボックス 45">
          <a:extLst>
            <a:ext uri="{FF2B5EF4-FFF2-40B4-BE49-F238E27FC236}">
              <a16:creationId xmlns:a16="http://schemas.microsoft.com/office/drawing/2014/main" id="{09041063-D252-42CD-AB76-DE680D8ED6FE}"/>
            </a:ext>
          </a:extLst>
        </xdr:cNvPr>
        <xdr:cNvSpPr txBox="1"/>
      </xdr:nvSpPr>
      <xdr:spPr>
        <a:xfrm>
          <a:off x="6835140" y="2941320"/>
          <a:ext cx="1512000" cy="576000"/>
        </a:xfrm>
        <a:prstGeom prst="rect">
          <a:avLst/>
        </a:prstGeom>
        <a:solidFill>
          <a:srgbClr val="FFFF99"/>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日額単価、または時間単価を計上して、３ページに算出根拠を入力してください。</a:t>
          </a:r>
        </a:p>
      </xdr:txBody>
    </xdr:sp>
    <xdr:clientData/>
  </xdr:twoCellAnchor>
  <xdr:twoCellAnchor>
    <xdr:from>
      <xdr:col>55</xdr:col>
      <xdr:colOff>22860</xdr:colOff>
      <xdr:row>26</xdr:row>
      <xdr:rowOff>91440</xdr:rowOff>
    </xdr:from>
    <xdr:to>
      <xdr:col>66</xdr:col>
      <xdr:colOff>39000</xdr:colOff>
      <xdr:row>31</xdr:row>
      <xdr:rowOff>47340</xdr:rowOff>
    </xdr:to>
    <xdr:sp macro="" textlink="">
      <xdr:nvSpPr>
        <xdr:cNvPr id="47" name="テキスト ボックス 46">
          <a:extLst>
            <a:ext uri="{FF2B5EF4-FFF2-40B4-BE49-F238E27FC236}">
              <a16:creationId xmlns:a16="http://schemas.microsoft.com/office/drawing/2014/main" id="{1338DEAF-DBFF-4551-BDAC-6B1873F3A279}"/>
            </a:ext>
          </a:extLst>
        </xdr:cNvPr>
        <xdr:cNvSpPr txBox="1"/>
      </xdr:nvSpPr>
      <xdr:spPr>
        <a:xfrm>
          <a:off x="9662160" y="4259580"/>
          <a:ext cx="1944000" cy="756000"/>
        </a:xfrm>
        <a:prstGeom prst="rect">
          <a:avLst/>
        </a:prstGeom>
        <a:solidFill>
          <a:srgbClr val="FFFF99"/>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基本給等の支給の基礎となる日数（要勤務日数）を計上してください。</a:t>
          </a:r>
          <a:br>
            <a:rPr kumimoji="1" lang="en-US" altLang="ja-JP" sz="900">
              <a:solidFill>
                <a:srgbClr val="0000CC"/>
              </a:solidFill>
              <a:latin typeface="ＭＳ Ｐゴシック" panose="020B0600070205080204" pitchFamily="50" charset="-128"/>
              <a:ea typeface="ＭＳ Ｐゴシック" panose="020B0600070205080204" pitchFamily="50" charset="-128"/>
            </a:rPr>
          </a:br>
          <a:r>
            <a:rPr kumimoji="1" lang="ja-JP" altLang="en-US" sz="900">
              <a:solidFill>
                <a:srgbClr val="0000CC"/>
              </a:solidFill>
              <a:latin typeface="ＭＳ Ｐゴシック" panose="020B0600070205080204" pitchFamily="50" charset="-128"/>
              <a:ea typeface="ＭＳ Ｐゴシック" panose="020B0600070205080204" pitchFamily="50" charset="-128"/>
            </a:rPr>
            <a:t>また、翌月払いの場合は、</a:t>
          </a:r>
          <a:r>
            <a:rPr kumimoji="1" lang="ja-JP" altLang="en-US" sz="900" u="sng">
              <a:solidFill>
                <a:srgbClr val="0000CC"/>
              </a:solidFill>
              <a:latin typeface="ＭＳ Ｐゴシック" panose="020B0600070205080204" pitchFamily="50" charset="-128"/>
              <a:ea typeface="ＭＳ Ｐゴシック" panose="020B0600070205080204" pitchFamily="50" charset="-128"/>
            </a:rPr>
            <a:t>前月にかかる該当日数</a:t>
          </a:r>
          <a:r>
            <a:rPr kumimoji="1" lang="ja-JP" altLang="en-US" sz="900">
              <a:solidFill>
                <a:srgbClr val="0000CC"/>
              </a:solidFill>
              <a:latin typeface="ＭＳ Ｐゴシック" panose="020B0600070205080204" pitchFamily="50" charset="-128"/>
              <a:ea typeface="ＭＳ Ｐゴシック" panose="020B0600070205080204" pitchFamily="50" charset="-128"/>
            </a:rPr>
            <a:t>を計上してください。</a:t>
          </a:r>
        </a:p>
      </xdr:txBody>
    </xdr:sp>
    <xdr:clientData/>
  </xdr:twoCellAnchor>
  <xdr:twoCellAnchor>
    <xdr:from>
      <xdr:col>57</xdr:col>
      <xdr:colOff>104140</xdr:colOff>
      <xdr:row>18</xdr:row>
      <xdr:rowOff>48260</xdr:rowOff>
    </xdr:from>
    <xdr:to>
      <xdr:col>70</xdr:col>
      <xdr:colOff>129540</xdr:colOff>
      <xdr:row>19</xdr:row>
      <xdr:rowOff>138430</xdr:rowOff>
    </xdr:to>
    <xdr:sp macro="" textlink="">
      <xdr:nvSpPr>
        <xdr:cNvPr id="48" name="四角形: 角を丸くする 47">
          <a:extLst>
            <a:ext uri="{FF2B5EF4-FFF2-40B4-BE49-F238E27FC236}">
              <a16:creationId xmlns:a16="http://schemas.microsoft.com/office/drawing/2014/main" id="{1D1679D4-CC91-466A-9983-459E830365D3}"/>
            </a:ext>
          </a:extLst>
        </xdr:cNvPr>
        <xdr:cNvSpPr/>
      </xdr:nvSpPr>
      <xdr:spPr>
        <a:xfrm>
          <a:off x="10093960" y="2936240"/>
          <a:ext cx="2303780" cy="250190"/>
        </a:xfrm>
        <a:prstGeom prst="round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15240</xdr:colOff>
      <xdr:row>46</xdr:row>
      <xdr:rowOff>30480</xdr:rowOff>
    </xdr:from>
    <xdr:to>
      <xdr:col>59</xdr:col>
      <xdr:colOff>43180</xdr:colOff>
      <xdr:row>52</xdr:row>
      <xdr:rowOff>15240</xdr:rowOff>
    </xdr:to>
    <xdr:sp macro="" textlink="">
      <xdr:nvSpPr>
        <xdr:cNvPr id="49" name="四角形: 角を丸くする 48">
          <a:extLst>
            <a:ext uri="{FF2B5EF4-FFF2-40B4-BE49-F238E27FC236}">
              <a16:creationId xmlns:a16="http://schemas.microsoft.com/office/drawing/2014/main" id="{1C3B3A08-403B-40F4-8B65-4BD5E6E53F12}"/>
            </a:ext>
          </a:extLst>
        </xdr:cNvPr>
        <xdr:cNvSpPr/>
      </xdr:nvSpPr>
      <xdr:spPr>
        <a:xfrm>
          <a:off x="9479280" y="7399020"/>
          <a:ext cx="904240" cy="944880"/>
        </a:xfrm>
        <a:prstGeom prst="roundRect">
          <a:avLst>
            <a:gd name="adj" fmla="val 8500"/>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167640</xdr:colOff>
      <xdr:row>38</xdr:row>
      <xdr:rowOff>76200</xdr:rowOff>
    </xdr:from>
    <xdr:to>
      <xdr:col>71</xdr:col>
      <xdr:colOff>96520</xdr:colOff>
      <xdr:row>40</xdr:row>
      <xdr:rowOff>5080</xdr:rowOff>
    </xdr:to>
    <xdr:sp macro="" textlink="">
      <xdr:nvSpPr>
        <xdr:cNvPr id="50" name="四角形: 角を丸くする 49">
          <a:extLst>
            <a:ext uri="{FF2B5EF4-FFF2-40B4-BE49-F238E27FC236}">
              <a16:creationId xmlns:a16="http://schemas.microsoft.com/office/drawing/2014/main" id="{86A1E170-1CF0-4112-A894-A3B51CD101C6}"/>
            </a:ext>
          </a:extLst>
        </xdr:cNvPr>
        <xdr:cNvSpPr/>
      </xdr:nvSpPr>
      <xdr:spPr>
        <a:xfrm>
          <a:off x="9456420" y="6164580"/>
          <a:ext cx="3083560" cy="248920"/>
        </a:xfrm>
        <a:prstGeom prst="round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83820</xdr:colOff>
      <xdr:row>40</xdr:row>
      <xdr:rowOff>17052</xdr:rowOff>
    </xdr:from>
    <xdr:to>
      <xdr:col>71</xdr:col>
      <xdr:colOff>142240</xdr:colOff>
      <xdr:row>44</xdr:row>
      <xdr:rowOff>95792</xdr:rowOff>
    </xdr:to>
    <xdr:sp macro="" textlink="">
      <xdr:nvSpPr>
        <xdr:cNvPr id="51" name="テキスト ボックス 50">
          <a:extLst>
            <a:ext uri="{FF2B5EF4-FFF2-40B4-BE49-F238E27FC236}">
              <a16:creationId xmlns:a16="http://schemas.microsoft.com/office/drawing/2014/main" id="{5F7663A7-7F96-4E27-8E44-AA2CE3DFAE69}"/>
            </a:ext>
          </a:extLst>
        </xdr:cNvPr>
        <xdr:cNvSpPr txBox="1"/>
      </xdr:nvSpPr>
      <xdr:spPr>
        <a:xfrm>
          <a:off x="10599420" y="6425472"/>
          <a:ext cx="1986280" cy="718820"/>
        </a:xfrm>
        <a:prstGeom prst="rect">
          <a:avLst/>
        </a:prstGeom>
        <a:solidFill>
          <a:srgbClr val="FFFF99"/>
        </a:solidFill>
        <a:ln w="9525" cmpd="sng">
          <a:solidFill>
            <a:schemeClr val="bg1">
              <a:lumMod val="95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支給月単位で計上してください。</a:t>
          </a:r>
          <a:br>
            <a:rPr kumimoji="1" lang="ja-JP" altLang="en-US" sz="900">
              <a:solidFill>
                <a:srgbClr val="0000CC"/>
              </a:solidFill>
              <a:latin typeface="ＭＳ Ｐゴシック" panose="020B0600070205080204" pitchFamily="50" charset="-128"/>
              <a:ea typeface="ＭＳ Ｐゴシック" panose="020B0600070205080204" pitchFamily="50" charset="-128"/>
            </a:rPr>
          </a:br>
          <a:r>
            <a:rPr kumimoji="1" lang="ja-JP" altLang="en-US" sz="900">
              <a:solidFill>
                <a:srgbClr val="0000CC"/>
              </a:solidFill>
              <a:latin typeface="ＭＳ Ｐゴシック" panose="020B0600070205080204" pitchFamily="50" charset="-128"/>
              <a:ea typeface="ＭＳ Ｐゴシック" panose="020B0600070205080204" pitchFamily="50" charset="-128"/>
            </a:rPr>
            <a:t>また、通勤手当（単月相当額）を除いた額と賃金台帳の総支給額と合致させてください。</a:t>
          </a:r>
        </a:p>
      </xdr:txBody>
    </xdr:sp>
    <xdr:clientData/>
  </xdr:twoCellAnchor>
  <xdr:twoCellAnchor>
    <xdr:from>
      <xdr:col>59</xdr:col>
      <xdr:colOff>68580</xdr:colOff>
      <xdr:row>51</xdr:row>
      <xdr:rowOff>38100</xdr:rowOff>
    </xdr:from>
    <xdr:to>
      <xdr:col>67</xdr:col>
      <xdr:colOff>25400</xdr:colOff>
      <xdr:row>53</xdr:row>
      <xdr:rowOff>146250</xdr:rowOff>
    </xdr:to>
    <xdr:sp macro="" textlink="">
      <xdr:nvSpPr>
        <xdr:cNvPr id="52" name="テキスト ボックス 51">
          <a:extLst>
            <a:ext uri="{FF2B5EF4-FFF2-40B4-BE49-F238E27FC236}">
              <a16:creationId xmlns:a16="http://schemas.microsoft.com/office/drawing/2014/main" id="{A480161C-B653-4678-A284-82801DBC9C5E}"/>
            </a:ext>
          </a:extLst>
        </xdr:cNvPr>
        <xdr:cNvSpPr txBox="1"/>
      </xdr:nvSpPr>
      <xdr:spPr>
        <a:xfrm>
          <a:off x="10408920" y="8206740"/>
          <a:ext cx="1358900" cy="428190"/>
        </a:xfrm>
        <a:prstGeom prst="rect">
          <a:avLst/>
        </a:prstGeom>
        <a:solidFill>
          <a:srgbClr val="FFFF99"/>
        </a:solidFill>
        <a:ln w="9525" cmpd="sng">
          <a:solidFill>
            <a:schemeClr val="bg1">
              <a:lumMod val="95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無給の時は、必ず「</a:t>
          </a:r>
          <a:r>
            <a:rPr kumimoji="1" lang="en-US" altLang="ja-JP" sz="900">
              <a:solidFill>
                <a:srgbClr val="0000CC"/>
              </a:solidFill>
              <a:latin typeface="ＭＳ Ｐゴシック" panose="020B0600070205080204" pitchFamily="50" charset="-128"/>
              <a:ea typeface="ＭＳ Ｐゴシック" panose="020B0600070205080204" pitchFamily="50" charset="-128"/>
            </a:rPr>
            <a:t>0</a:t>
          </a:r>
          <a:r>
            <a:rPr kumimoji="1" lang="ja-JP" altLang="en-US" sz="900">
              <a:solidFill>
                <a:srgbClr val="0000CC"/>
              </a:solidFill>
              <a:latin typeface="ＭＳ Ｐゴシック" panose="020B0600070205080204" pitchFamily="50" charset="-128"/>
              <a:ea typeface="ＭＳ Ｐゴシック" panose="020B0600070205080204" pitchFamily="50" charset="-128"/>
            </a:rPr>
            <a:t>」を計上してください。</a:t>
          </a:r>
        </a:p>
      </xdr:txBody>
    </xdr:sp>
    <xdr:clientData/>
  </xdr:twoCellAnchor>
  <xdr:twoCellAnchor>
    <xdr:from>
      <xdr:col>57</xdr:col>
      <xdr:colOff>7620</xdr:colOff>
      <xdr:row>20</xdr:row>
      <xdr:rowOff>0</xdr:rowOff>
    </xdr:from>
    <xdr:to>
      <xdr:col>60</xdr:col>
      <xdr:colOff>45720</xdr:colOff>
      <xdr:row>26</xdr:row>
      <xdr:rowOff>83820</xdr:rowOff>
    </xdr:to>
    <xdr:cxnSp macro="">
      <xdr:nvCxnSpPr>
        <xdr:cNvPr id="54" name="直線コネクタ 53">
          <a:extLst>
            <a:ext uri="{FF2B5EF4-FFF2-40B4-BE49-F238E27FC236}">
              <a16:creationId xmlns:a16="http://schemas.microsoft.com/office/drawing/2014/main" id="{2C391E3A-2E94-8801-7F9D-5FD161183F6F}"/>
            </a:ext>
          </a:extLst>
        </xdr:cNvPr>
        <xdr:cNvCxnSpPr/>
      </xdr:nvCxnSpPr>
      <xdr:spPr>
        <a:xfrm flipH="1">
          <a:off x="9997440" y="3208020"/>
          <a:ext cx="563880" cy="104394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15240</xdr:colOff>
      <xdr:row>77</xdr:row>
      <xdr:rowOff>106681</xdr:rowOff>
    </xdr:from>
    <xdr:to>
      <xdr:col>33</xdr:col>
      <xdr:colOff>167640</xdr:colOff>
      <xdr:row>95</xdr:row>
      <xdr:rowOff>22861</xdr:rowOff>
    </xdr:to>
    <xdr:sp macro="" textlink="">
      <xdr:nvSpPr>
        <xdr:cNvPr id="55" name="四角形: 角を丸くする 54">
          <a:extLst>
            <a:ext uri="{FF2B5EF4-FFF2-40B4-BE49-F238E27FC236}">
              <a16:creationId xmlns:a16="http://schemas.microsoft.com/office/drawing/2014/main" id="{5F6955C4-5C5C-4954-89E8-BF27F7D263C9}"/>
            </a:ext>
          </a:extLst>
        </xdr:cNvPr>
        <xdr:cNvSpPr/>
      </xdr:nvSpPr>
      <xdr:spPr>
        <a:xfrm>
          <a:off x="2644140" y="12435841"/>
          <a:ext cx="3307080" cy="2796540"/>
        </a:xfrm>
        <a:prstGeom prst="roundRect">
          <a:avLst>
            <a:gd name="adj" fmla="val 3153"/>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76</xdr:row>
      <xdr:rowOff>0</xdr:rowOff>
    </xdr:from>
    <xdr:to>
      <xdr:col>35</xdr:col>
      <xdr:colOff>60960</xdr:colOff>
      <xdr:row>77</xdr:row>
      <xdr:rowOff>55245</xdr:rowOff>
    </xdr:to>
    <xdr:sp macro="" textlink="">
      <xdr:nvSpPr>
        <xdr:cNvPr id="56" name="テキスト ボックス 55">
          <a:extLst>
            <a:ext uri="{FF2B5EF4-FFF2-40B4-BE49-F238E27FC236}">
              <a16:creationId xmlns:a16="http://schemas.microsoft.com/office/drawing/2014/main" id="{0BACEC91-9117-4C0F-9331-C52ACB692F31}"/>
            </a:ext>
          </a:extLst>
        </xdr:cNvPr>
        <xdr:cNvSpPr txBox="1"/>
      </xdr:nvSpPr>
      <xdr:spPr>
        <a:xfrm>
          <a:off x="2103120" y="12169140"/>
          <a:ext cx="4091940" cy="215265"/>
        </a:xfrm>
        <a:prstGeom prst="rect">
          <a:avLst/>
        </a:prstGeom>
        <a:solidFill>
          <a:srgbClr val="FFFF99"/>
        </a:solidFill>
        <a:ln w="9525" cmpd="sng">
          <a:solidFill>
            <a:schemeClr val="bg1">
              <a:lumMod val="95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solidFill>
                <a:srgbClr val="0000CC"/>
              </a:solidFill>
              <a:latin typeface="ＭＳ Ｐゴシック" panose="020B0600070205080204" pitchFamily="50" charset="-128"/>
              <a:ea typeface="ＭＳ Ｐゴシック" panose="020B0600070205080204" pitchFamily="50" charset="-128"/>
            </a:rPr>
            <a:t>欠勤控除等により本来の支給額と異なる場合は、算出根拠を入力してください。</a:t>
          </a:r>
        </a:p>
      </xdr:txBody>
    </xdr:sp>
    <xdr:clientData/>
  </xdr:twoCellAnchor>
  <xdr:twoCellAnchor editAs="oneCell">
    <xdr:from>
      <xdr:col>1</xdr:col>
      <xdr:colOff>6952</xdr:colOff>
      <xdr:row>2</xdr:row>
      <xdr:rowOff>83152</xdr:rowOff>
    </xdr:from>
    <xdr:to>
      <xdr:col>9</xdr:col>
      <xdr:colOff>116872</xdr:colOff>
      <xdr:row>4</xdr:row>
      <xdr:rowOff>109011</xdr:rowOff>
    </xdr:to>
    <xdr:pic>
      <xdr:nvPicPr>
        <xdr:cNvPr id="197" name="図 196">
          <a:extLst>
            <a:ext uri="{FF2B5EF4-FFF2-40B4-BE49-F238E27FC236}">
              <a16:creationId xmlns:a16="http://schemas.microsoft.com/office/drawing/2014/main" id="{0C05A41A-83A4-47E2-A4F8-54921B1E11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212" y="410812"/>
          <a:ext cx="1512000" cy="345899"/>
        </a:xfrm>
        <a:prstGeom prst="rect">
          <a:avLst/>
        </a:prstGeom>
      </xdr:spPr>
    </xdr:pic>
    <xdr:clientData/>
  </xdr:twoCellAnchor>
  <xdr:twoCellAnchor>
    <xdr:from>
      <xdr:col>10</xdr:col>
      <xdr:colOff>99060</xdr:colOff>
      <xdr:row>2</xdr:row>
      <xdr:rowOff>45720</xdr:rowOff>
    </xdr:from>
    <xdr:to>
      <xdr:col>24</xdr:col>
      <xdr:colOff>7620</xdr:colOff>
      <xdr:row>5</xdr:row>
      <xdr:rowOff>27945</xdr:rowOff>
    </xdr:to>
    <xdr:grpSp>
      <xdr:nvGrpSpPr>
        <xdr:cNvPr id="198" name="グループ化 197">
          <a:extLst>
            <a:ext uri="{FF2B5EF4-FFF2-40B4-BE49-F238E27FC236}">
              <a16:creationId xmlns:a16="http://schemas.microsoft.com/office/drawing/2014/main" id="{2A79D9C2-5329-4C6F-8F24-572C1AC4BB65}"/>
            </a:ext>
          </a:extLst>
        </xdr:cNvPr>
        <xdr:cNvGrpSpPr/>
      </xdr:nvGrpSpPr>
      <xdr:grpSpPr>
        <a:xfrm>
          <a:off x="1851660" y="373380"/>
          <a:ext cx="2362200" cy="462285"/>
          <a:chOff x="1684973" y="207645"/>
          <a:chExt cx="2375535" cy="468000"/>
        </a:xfrm>
      </xdr:grpSpPr>
      <xdr:sp macro="" textlink="">
        <xdr:nvSpPr>
          <xdr:cNvPr id="199" name="テキスト ボックス 198">
            <a:extLst>
              <a:ext uri="{FF2B5EF4-FFF2-40B4-BE49-F238E27FC236}">
                <a16:creationId xmlns:a16="http://schemas.microsoft.com/office/drawing/2014/main" id="{B60862B5-3603-88C5-46CD-E9E85BFFC912}"/>
              </a:ext>
            </a:extLst>
          </xdr:cNvPr>
          <xdr:cNvSpPr txBox="1"/>
        </xdr:nvSpPr>
        <xdr:spPr>
          <a:xfrm>
            <a:off x="1684973" y="207645"/>
            <a:ext cx="819943"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Ｐゴシック" panose="020B0600070205080204" pitchFamily="50" charset="-128"/>
                <a:ea typeface="ＭＳ Ｐゴシック" panose="020B0600070205080204" pitchFamily="50" charset="-128"/>
              </a:rPr>
              <a:t>傷病手当金</a:t>
            </a:r>
            <a:br>
              <a:rPr kumimoji="1" lang="en-US" altLang="ja-JP" sz="1000">
                <a:latin typeface="ＭＳ Ｐゴシック" panose="020B0600070205080204" pitchFamily="50" charset="-128"/>
                <a:ea typeface="ＭＳ Ｐゴシック" panose="020B0600070205080204" pitchFamily="50" charset="-128"/>
              </a:rPr>
            </a:br>
            <a:r>
              <a:rPr kumimoji="1" lang="ja-JP" altLang="en-US" sz="1000">
                <a:latin typeface="ＭＳ Ｐゴシック" panose="020B0600070205080204" pitchFamily="50" charset="-128"/>
                <a:ea typeface="ＭＳ Ｐゴシック" panose="020B0600070205080204" pitchFamily="50" charset="-128"/>
              </a:rPr>
              <a:t>出産手当金</a:t>
            </a:r>
          </a:p>
        </xdr:txBody>
      </xdr:sp>
      <xdr:sp macro="" textlink="">
        <xdr:nvSpPr>
          <xdr:cNvPr id="200" name="テキスト ボックス 199">
            <a:extLst>
              <a:ext uri="{FF2B5EF4-FFF2-40B4-BE49-F238E27FC236}">
                <a16:creationId xmlns:a16="http://schemas.microsoft.com/office/drawing/2014/main" id="{F181326B-2BAE-B98B-8C0B-F04205915FA1}"/>
              </a:ext>
            </a:extLst>
          </xdr:cNvPr>
          <xdr:cNvSpPr txBox="1"/>
        </xdr:nvSpPr>
        <xdr:spPr>
          <a:xfrm>
            <a:off x="2405297" y="207645"/>
            <a:ext cx="1655211"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800">
                <a:latin typeface="ＭＳ Ｐゴシック" panose="020B0600070205080204" pitchFamily="50" charset="-128"/>
                <a:ea typeface="ＭＳ Ｐゴシック" panose="020B0600070205080204" pitchFamily="50" charset="-128"/>
              </a:rPr>
              <a:t>事業主証明書</a:t>
            </a:r>
          </a:p>
        </xdr:txBody>
      </xdr:sp>
    </xdr:grpSp>
    <xdr:clientData/>
  </xdr:twoCellAnchor>
  <xdr:twoCellAnchor>
    <xdr:from>
      <xdr:col>46</xdr:col>
      <xdr:colOff>118109</xdr:colOff>
      <xdr:row>2</xdr:row>
      <xdr:rowOff>45720</xdr:rowOff>
    </xdr:from>
    <xdr:to>
      <xdr:col>60</xdr:col>
      <xdr:colOff>26669</xdr:colOff>
      <xdr:row>5</xdr:row>
      <xdr:rowOff>27945</xdr:rowOff>
    </xdr:to>
    <xdr:grpSp>
      <xdr:nvGrpSpPr>
        <xdr:cNvPr id="201" name="グループ化 200">
          <a:extLst>
            <a:ext uri="{FF2B5EF4-FFF2-40B4-BE49-F238E27FC236}">
              <a16:creationId xmlns:a16="http://schemas.microsoft.com/office/drawing/2014/main" id="{F3AEBE1F-199C-412A-92B3-423947A10D2A}"/>
            </a:ext>
          </a:extLst>
        </xdr:cNvPr>
        <xdr:cNvGrpSpPr/>
      </xdr:nvGrpSpPr>
      <xdr:grpSpPr>
        <a:xfrm>
          <a:off x="8180069" y="373380"/>
          <a:ext cx="2362200" cy="462285"/>
          <a:chOff x="1684973" y="207645"/>
          <a:chExt cx="2375535" cy="468000"/>
        </a:xfrm>
      </xdr:grpSpPr>
      <xdr:sp macro="" textlink="">
        <xdr:nvSpPr>
          <xdr:cNvPr id="202" name="テキスト ボックス 201">
            <a:extLst>
              <a:ext uri="{FF2B5EF4-FFF2-40B4-BE49-F238E27FC236}">
                <a16:creationId xmlns:a16="http://schemas.microsoft.com/office/drawing/2014/main" id="{A1ACF91C-F01B-3609-991D-399B97A4DE21}"/>
              </a:ext>
            </a:extLst>
          </xdr:cNvPr>
          <xdr:cNvSpPr txBox="1"/>
        </xdr:nvSpPr>
        <xdr:spPr>
          <a:xfrm>
            <a:off x="1684973" y="207645"/>
            <a:ext cx="819943"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Ｐゴシック" panose="020B0600070205080204" pitchFamily="50" charset="-128"/>
                <a:ea typeface="ＭＳ Ｐゴシック" panose="020B0600070205080204" pitchFamily="50" charset="-128"/>
              </a:rPr>
              <a:t>傷病手当金</a:t>
            </a:r>
            <a:br>
              <a:rPr kumimoji="1" lang="en-US" altLang="ja-JP" sz="1000">
                <a:latin typeface="ＭＳ Ｐゴシック" panose="020B0600070205080204" pitchFamily="50" charset="-128"/>
                <a:ea typeface="ＭＳ Ｐゴシック" panose="020B0600070205080204" pitchFamily="50" charset="-128"/>
              </a:rPr>
            </a:br>
            <a:r>
              <a:rPr kumimoji="1" lang="ja-JP" altLang="en-US" sz="1000">
                <a:latin typeface="ＭＳ Ｐゴシック" panose="020B0600070205080204" pitchFamily="50" charset="-128"/>
                <a:ea typeface="ＭＳ Ｐゴシック" panose="020B0600070205080204" pitchFamily="50" charset="-128"/>
              </a:rPr>
              <a:t>出産手当金</a:t>
            </a:r>
          </a:p>
        </xdr:txBody>
      </xdr:sp>
      <xdr:sp macro="" textlink="">
        <xdr:nvSpPr>
          <xdr:cNvPr id="203" name="テキスト ボックス 202">
            <a:extLst>
              <a:ext uri="{FF2B5EF4-FFF2-40B4-BE49-F238E27FC236}">
                <a16:creationId xmlns:a16="http://schemas.microsoft.com/office/drawing/2014/main" id="{DAACB8F3-7E9C-D052-D87B-B2FCADE7602A}"/>
              </a:ext>
            </a:extLst>
          </xdr:cNvPr>
          <xdr:cNvSpPr txBox="1"/>
        </xdr:nvSpPr>
        <xdr:spPr>
          <a:xfrm>
            <a:off x="2405297" y="207645"/>
            <a:ext cx="1655211"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800">
                <a:latin typeface="ＭＳ Ｐゴシック" panose="020B0600070205080204" pitchFamily="50" charset="-128"/>
                <a:ea typeface="ＭＳ Ｐゴシック" panose="020B0600070205080204" pitchFamily="50" charset="-128"/>
              </a:rPr>
              <a:t>事業主証明書</a:t>
            </a:r>
          </a:p>
        </xdr:txBody>
      </xdr:sp>
    </xdr:grpSp>
    <xdr:clientData/>
  </xdr:twoCellAnchor>
  <xdr:twoCellAnchor editAs="oneCell">
    <xdr:from>
      <xdr:col>37</xdr:col>
      <xdr:colOff>11712</xdr:colOff>
      <xdr:row>2</xdr:row>
      <xdr:rowOff>83152</xdr:rowOff>
    </xdr:from>
    <xdr:to>
      <xdr:col>45</xdr:col>
      <xdr:colOff>121632</xdr:colOff>
      <xdr:row>4</xdr:row>
      <xdr:rowOff>109011</xdr:rowOff>
    </xdr:to>
    <xdr:pic>
      <xdr:nvPicPr>
        <xdr:cNvPr id="204" name="図 203">
          <a:extLst>
            <a:ext uri="{FF2B5EF4-FFF2-40B4-BE49-F238E27FC236}">
              <a16:creationId xmlns:a16="http://schemas.microsoft.com/office/drawing/2014/main" id="{0182D3C0-0CE6-4910-8152-5B193BA42C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332" y="410812"/>
          <a:ext cx="1512000" cy="345899"/>
        </a:xfrm>
        <a:prstGeom prst="rect">
          <a:avLst/>
        </a:prstGeom>
      </xdr:spPr>
    </xdr:pic>
    <xdr:clientData/>
  </xdr:twoCellAnchor>
  <xdr:twoCellAnchor editAs="oneCell">
    <xdr:from>
      <xdr:col>26</xdr:col>
      <xdr:colOff>156630</xdr:colOff>
      <xdr:row>0</xdr:row>
      <xdr:rowOff>160865</xdr:rowOff>
    </xdr:from>
    <xdr:to>
      <xdr:col>35</xdr:col>
      <xdr:colOff>168394</xdr:colOff>
      <xdr:row>2</xdr:row>
      <xdr:rowOff>46236</xdr:rowOff>
    </xdr:to>
    <xdr:grpSp>
      <xdr:nvGrpSpPr>
        <xdr:cNvPr id="205" name="グループ化 204">
          <a:extLst>
            <a:ext uri="{FF2B5EF4-FFF2-40B4-BE49-F238E27FC236}">
              <a16:creationId xmlns:a16="http://schemas.microsoft.com/office/drawing/2014/main" id="{6984AFD2-3BDD-423E-A39C-6C4D218B4A2A}"/>
            </a:ext>
          </a:extLst>
        </xdr:cNvPr>
        <xdr:cNvGrpSpPr/>
      </xdr:nvGrpSpPr>
      <xdr:grpSpPr>
        <a:xfrm>
          <a:off x="4713390" y="160865"/>
          <a:ext cx="1589104" cy="213031"/>
          <a:chOff x="4713390" y="160865"/>
          <a:chExt cx="1589104" cy="213031"/>
        </a:xfrm>
      </xdr:grpSpPr>
      <xdr:sp macro="" textlink="">
        <xdr:nvSpPr>
          <xdr:cNvPr id="206" name="テキスト ボックス 205">
            <a:extLst>
              <a:ext uri="{FF2B5EF4-FFF2-40B4-BE49-F238E27FC236}">
                <a16:creationId xmlns:a16="http://schemas.microsoft.com/office/drawing/2014/main" id="{3616ED85-4844-756A-BD7B-B69AB0913112}"/>
              </a:ext>
            </a:extLst>
          </xdr:cNvPr>
          <xdr:cNvSpPr txBox="1"/>
        </xdr:nvSpPr>
        <xdr:spPr>
          <a:xfrm>
            <a:off x="5855244" y="189047"/>
            <a:ext cx="447250" cy="17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207" name="フローチャート: 手作業 206">
            <a:extLst>
              <a:ext uri="{FF2B5EF4-FFF2-40B4-BE49-F238E27FC236}">
                <a16:creationId xmlns:a16="http://schemas.microsoft.com/office/drawing/2014/main" id="{C9C3EDA3-D82D-37F7-76A7-E981638354C8}"/>
              </a:ext>
            </a:extLst>
          </xdr:cNvPr>
          <xdr:cNvSpPr/>
        </xdr:nvSpPr>
        <xdr:spPr>
          <a:xfrm>
            <a:off x="55397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200">
                <a:latin typeface="HG丸ｺﾞｼｯｸM-PRO" panose="020F0600000000000000" pitchFamily="50" charset="-128"/>
                <a:ea typeface="HG丸ｺﾞｼｯｸM-PRO" panose="020F0600000000000000" pitchFamily="50" charset="-128"/>
              </a:rPr>
              <a:t>４</a:t>
            </a: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08" name="フローチャート: 手作業 207">
            <a:extLst>
              <a:ext uri="{FF2B5EF4-FFF2-40B4-BE49-F238E27FC236}">
                <a16:creationId xmlns:a16="http://schemas.microsoft.com/office/drawing/2014/main" id="{C48E8A46-87B2-C9F3-F0AD-392F503F827F}"/>
              </a:ext>
            </a:extLst>
          </xdr:cNvPr>
          <xdr:cNvSpPr/>
        </xdr:nvSpPr>
        <xdr:spPr>
          <a:xfrm>
            <a:off x="52642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09" name="フローチャート: 手作業 208">
            <a:extLst>
              <a:ext uri="{FF2B5EF4-FFF2-40B4-BE49-F238E27FC236}">
                <a16:creationId xmlns:a16="http://schemas.microsoft.com/office/drawing/2014/main" id="{F9ED562F-448E-1D60-79BC-9DF173FB761C}"/>
              </a:ext>
            </a:extLst>
          </xdr:cNvPr>
          <xdr:cNvSpPr/>
        </xdr:nvSpPr>
        <xdr:spPr>
          <a:xfrm>
            <a:off x="49888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10" name="フローチャート: 手作業 209">
            <a:extLst>
              <a:ext uri="{FF2B5EF4-FFF2-40B4-BE49-F238E27FC236}">
                <a16:creationId xmlns:a16="http://schemas.microsoft.com/office/drawing/2014/main" id="{8BBFAA62-F357-6727-6D8A-55209134FAA7}"/>
              </a:ext>
            </a:extLst>
          </xdr:cNvPr>
          <xdr:cNvSpPr/>
        </xdr:nvSpPr>
        <xdr:spPr>
          <a:xfrm>
            <a:off x="4713390" y="160865"/>
            <a:ext cx="383357" cy="213031"/>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twoCellAnchor editAs="oneCell">
    <xdr:from>
      <xdr:col>62</xdr:col>
      <xdr:colOff>160020</xdr:colOff>
      <xdr:row>0</xdr:row>
      <xdr:rowOff>160865</xdr:rowOff>
    </xdr:from>
    <xdr:to>
      <xdr:col>72</xdr:col>
      <xdr:colOff>334</xdr:colOff>
      <xdr:row>2</xdr:row>
      <xdr:rowOff>46236</xdr:rowOff>
    </xdr:to>
    <xdr:grpSp>
      <xdr:nvGrpSpPr>
        <xdr:cNvPr id="211" name="グループ化 210">
          <a:extLst>
            <a:ext uri="{FF2B5EF4-FFF2-40B4-BE49-F238E27FC236}">
              <a16:creationId xmlns:a16="http://schemas.microsoft.com/office/drawing/2014/main" id="{C4129C88-5E49-4F19-8948-850F7B43E026}"/>
            </a:ext>
          </a:extLst>
        </xdr:cNvPr>
        <xdr:cNvGrpSpPr/>
      </xdr:nvGrpSpPr>
      <xdr:grpSpPr>
        <a:xfrm>
          <a:off x="11026140" y="160865"/>
          <a:ext cx="1592914" cy="213031"/>
          <a:chOff x="4713390" y="160865"/>
          <a:chExt cx="1589104" cy="213031"/>
        </a:xfrm>
      </xdr:grpSpPr>
      <xdr:sp macro="" textlink="">
        <xdr:nvSpPr>
          <xdr:cNvPr id="212" name="テキスト ボックス 211">
            <a:extLst>
              <a:ext uri="{FF2B5EF4-FFF2-40B4-BE49-F238E27FC236}">
                <a16:creationId xmlns:a16="http://schemas.microsoft.com/office/drawing/2014/main" id="{1B4ECEBC-B6CA-5EDE-743D-E5FBA10AB47D}"/>
              </a:ext>
            </a:extLst>
          </xdr:cNvPr>
          <xdr:cNvSpPr txBox="1"/>
        </xdr:nvSpPr>
        <xdr:spPr>
          <a:xfrm>
            <a:off x="5855244" y="189047"/>
            <a:ext cx="447250" cy="17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213" name="フローチャート: 手作業 212">
            <a:extLst>
              <a:ext uri="{FF2B5EF4-FFF2-40B4-BE49-F238E27FC236}">
                <a16:creationId xmlns:a16="http://schemas.microsoft.com/office/drawing/2014/main" id="{070DD1C2-654A-4B0B-7E6C-A6C38FDDB622}"/>
              </a:ext>
            </a:extLst>
          </xdr:cNvPr>
          <xdr:cNvSpPr/>
        </xdr:nvSpPr>
        <xdr:spPr>
          <a:xfrm>
            <a:off x="55397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200">
                <a:latin typeface="HG丸ｺﾞｼｯｸM-PRO" panose="020F0600000000000000" pitchFamily="50" charset="-128"/>
                <a:ea typeface="HG丸ｺﾞｼｯｸM-PRO" panose="020F0600000000000000" pitchFamily="50" charset="-128"/>
              </a:rPr>
              <a:t>４</a:t>
            </a: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14" name="フローチャート: 手作業 213">
            <a:extLst>
              <a:ext uri="{FF2B5EF4-FFF2-40B4-BE49-F238E27FC236}">
                <a16:creationId xmlns:a16="http://schemas.microsoft.com/office/drawing/2014/main" id="{7586321B-3C0E-3C4E-A581-E1F7F7516B9E}"/>
              </a:ext>
            </a:extLst>
          </xdr:cNvPr>
          <xdr:cNvSpPr/>
        </xdr:nvSpPr>
        <xdr:spPr>
          <a:xfrm>
            <a:off x="52642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15" name="フローチャート: 手作業 214">
            <a:extLst>
              <a:ext uri="{FF2B5EF4-FFF2-40B4-BE49-F238E27FC236}">
                <a16:creationId xmlns:a16="http://schemas.microsoft.com/office/drawing/2014/main" id="{49191B91-8831-350B-290C-EFF02166B957}"/>
              </a:ext>
            </a:extLst>
          </xdr:cNvPr>
          <xdr:cNvSpPr/>
        </xdr:nvSpPr>
        <xdr:spPr>
          <a:xfrm>
            <a:off x="47133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16" name="フローチャート: 手作業 215">
            <a:extLst>
              <a:ext uri="{FF2B5EF4-FFF2-40B4-BE49-F238E27FC236}">
                <a16:creationId xmlns:a16="http://schemas.microsoft.com/office/drawing/2014/main" id="{1C1B45BE-2E5F-A539-EC3F-D60688D6F12E}"/>
              </a:ext>
            </a:extLst>
          </xdr:cNvPr>
          <xdr:cNvSpPr/>
        </xdr:nvSpPr>
        <xdr:spPr>
          <a:xfrm>
            <a:off x="4988840" y="160865"/>
            <a:ext cx="383357" cy="213031"/>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118109</xdr:colOff>
      <xdr:row>69</xdr:row>
      <xdr:rowOff>45720</xdr:rowOff>
    </xdr:from>
    <xdr:to>
      <xdr:col>24</xdr:col>
      <xdr:colOff>26669</xdr:colOff>
      <xdr:row>72</xdr:row>
      <xdr:rowOff>27945</xdr:rowOff>
    </xdr:to>
    <xdr:grpSp>
      <xdr:nvGrpSpPr>
        <xdr:cNvPr id="217" name="グループ化 216">
          <a:extLst>
            <a:ext uri="{FF2B5EF4-FFF2-40B4-BE49-F238E27FC236}">
              <a16:creationId xmlns:a16="http://schemas.microsoft.com/office/drawing/2014/main" id="{2095E63D-BB39-4AC4-911D-821A30DA29BB}"/>
            </a:ext>
          </a:extLst>
        </xdr:cNvPr>
        <xdr:cNvGrpSpPr/>
      </xdr:nvGrpSpPr>
      <xdr:grpSpPr>
        <a:xfrm>
          <a:off x="1870709" y="11094720"/>
          <a:ext cx="2362200" cy="462285"/>
          <a:chOff x="1684973" y="207645"/>
          <a:chExt cx="2375535" cy="468000"/>
        </a:xfrm>
      </xdr:grpSpPr>
      <xdr:sp macro="" textlink="">
        <xdr:nvSpPr>
          <xdr:cNvPr id="218" name="テキスト ボックス 217">
            <a:extLst>
              <a:ext uri="{FF2B5EF4-FFF2-40B4-BE49-F238E27FC236}">
                <a16:creationId xmlns:a16="http://schemas.microsoft.com/office/drawing/2014/main" id="{69055BFE-0527-D644-63C2-9E94D054C64C}"/>
              </a:ext>
            </a:extLst>
          </xdr:cNvPr>
          <xdr:cNvSpPr txBox="1"/>
        </xdr:nvSpPr>
        <xdr:spPr>
          <a:xfrm>
            <a:off x="1684973" y="207645"/>
            <a:ext cx="819943"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Ｐゴシック" panose="020B0600070205080204" pitchFamily="50" charset="-128"/>
                <a:ea typeface="ＭＳ Ｐゴシック" panose="020B0600070205080204" pitchFamily="50" charset="-128"/>
              </a:rPr>
              <a:t>傷病手当金</a:t>
            </a:r>
            <a:br>
              <a:rPr kumimoji="1" lang="en-US" altLang="ja-JP" sz="1000">
                <a:latin typeface="ＭＳ Ｐゴシック" panose="020B0600070205080204" pitchFamily="50" charset="-128"/>
                <a:ea typeface="ＭＳ Ｐゴシック" panose="020B0600070205080204" pitchFamily="50" charset="-128"/>
              </a:rPr>
            </a:br>
            <a:r>
              <a:rPr kumimoji="1" lang="ja-JP" altLang="en-US" sz="1000">
                <a:latin typeface="ＭＳ Ｐゴシック" panose="020B0600070205080204" pitchFamily="50" charset="-128"/>
                <a:ea typeface="ＭＳ Ｐゴシック" panose="020B0600070205080204" pitchFamily="50" charset="-128"/>
              </a:rPr>
              <a:t>出産手当金</a:t>
            </a:r>
          </a:p>
        </xdr:txBody>
      </xdr:sp>
      <xdr:sp macro="" textlink="">
        <xdr:nvSpPr>
          <xdr:cNvPr id="219" name="テキスト ボックス 218">
            <a:extLst>
              <a:ext uri="{FF2B5EF4-FFF2-40B4-BE49-F238E27FC236}">
                <a16:creationId xmlns:a16="http://schemas.microsoft.com/office/drawing/2014/main" id="{5E7D2B52-49D0-F762-7F47-A4913C9AE32B}"/>
              </a:ext>
            </a:extLst>
          </xdr:cNvPr>
          <xdr:cNvSpPr txBox="1"/>
        </xdr:nvSpPr>
        <xdr:spPr>
          <a:xfrm>
            <a:off x="2405297" y="207645"/>
            <a:ext cx="1655211"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800">
                <a:latin typeface="ＭＳ Ｐゴシック" panose="020B0600070205080204" pitchFamily="50" charset="-128"/>
                <a:ea typeface="ＭＳ Ｐゴシック" panose="020B0600070205080204" pitchFamily="50" charset="-128"/>
              </a:rPr>
              <a:t>事業主証明書</a:t>
            </a:r>
          </a:p>
        </xdr:txBody>
      </xdr:sp>
    </xdr:grpSp>
    <xdr:clientData/>
  </xdr:twoCellAnchor>
  <xdr:twoCellAnchor editAs="oneCell">
    <xdr:from>
      <xdr:col>1</xdr:col>
      <xdr:colOff>11712</xdr:colOff>
      <xdr:row>69</xdr:row>
      <xdr:rowOff>83151</xdr:rowOff>
    </xdr:from>
    <xdr:to>
      <xdr:col>9</xdr:col>
      <xdr:colOff>121632</xdr:colOff>
      <xdr:row>71</xdr:row>
      <xdr:rowOff>109011</xdr:rowOff>
    </xdr:to>
    <xdr:pic>
      <xdr:nvPicPr>
        <xdr:cNvPr id="220" name="図 219">
          <a:extLst>
            <a:ext uri="{FF2B5EF4-FFF2-40B4-BE49-F238E27FC236}">
              <a16:creationId xmlns:a16="http://schemas.microsoft.com/office/drawing/2014/main" id="{614CBA58-88E7-4B4D-8B37-BC4B1EE180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72" y="11132151"/>
          <a:ext cx="1512000" cy="345900"/>
        </a:xfrm>
        <a:prstGeom prst="rect">
          <a:avLst/>
        </a:prstGeom>
      </xdr:spPr>
    </xdr:pic>
    <xdr:clientData/>
  </xdr:twoCellAnchor>
  <xdr:twoCellAnchor>
    <xdr:from>
      <xdr:col>46</xdr:col>
      <xdr:colOff>118109</xdr:colOff>
      <xdr:row>69</xdr:row>
      <xdr:rowOff>45720</xdr:rowOff>
    </xdr:from>
    <xdr:to>
      <xdr:col>60</xdr:col>
      <xdr:colOff>26669</xdr:colOff>
      <xdr:row>72</xdr:row>
      <xdr:rowOff>27945</xdr:rowOff>
    </xdr:to>
    <xdr:grpSp>
      <xdr:nvGrpSpPr>
        <xdr:cNvPr id="221" name="グループ化 220">
          <a:extLst>
            <a:ext uri="{FF2B5EF4-FFF2-40B4-BE49-F238E27FC236}">
              <a16:creationId xmlns:a16="http://schemas.microsoft.com/office/drawing/2014/main" id="{0F71F5A3-2213-42D5-BDA5-F12A2CF6F486}"/>
            </a:ext>
          </a:extLst>
        </xdr:cNvPr>
        <xdr:cNvGrpSpPr/>
      </xdr:nvGrpSpPr>
      <xdr:grpSpPr>
        <a:xfrm>
          <a:off x="8180069" y="11094720"/>
          <a:ext cx="2362200" cy="462285"/>
          <a:chOff x="1684973" y="207645"/>
          <a:chExt cx="2375535" cy="468000"/>
        </a:xfrm>
      </xdr:grpSpPr>
      <xdr:sp macro="" textlink="">
        <xdr:nvSpPr>
          <xdr:cNvPr id="222" name="テキスト ボックス 221">
            <a:extLst>
              <a:ext uri="{FF2B5EF4-FFF2-40B4-BE49-F238E27FC236}">
                <a16:creationId xmlns:a16="http://schemas.microsoft.com/office/drawing/2014/main" id="{F91AD1B1-0907-F332-0762-7B1B3722DA9A}"/>
              </a:ext>
            </a:extLst>
          </xdr:cNvPr>
          <xdr:cNvSpPr txBox="1"/>
        </xdr:nvSpPr>
        <xdr:spPr>
          <a:xfrm>
            <a:off x="1684973" y="207645"/>
            <a:ext cx="819943"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Ｐゴシック" panose="020B0600070205080204" pitchFamily="50" charset="-128"/>
                <a:ea typeface="ＭＳ Ｐゴシック" panose="020B0600070205080204" pitchFamily="50" charset="-128"/>
              </a:rPr>
              <a:t>傷病手当金</a:t>
            </a:r>
            <a:br>
              <a:rPr kumimoji="1" lang="en-US" altLang="ja-JP" sz="1000">
                <a:latin typeface="ＭＳ Ｐゴシック" panose="020B0600070205080204" pitchFamily="50" charset="-128"/>
                <a:ea typeface="ＭＳ Ｐゴシック" panose="020B0600070205080204" pitchFamily="50" charset="-128"/>
              </a:rPr>
            </a:br>
            <a:r>
              <a:rPr kumimoji="1" lang="ja-JP" altLang="en-US" sz="1000">
                <a:latin typeface="ＭＳ Ｐゴシック" panose="020B0600070205080204" pitchFamily="50" charset="-128"/>
                <a:ea typeface="ＭＳ Ｐゴシック" panose="020B0600070205080204" pitchFamily="50" charset="-128"/>
              </a:rPr>
              <a:t>出産手当金</a:t>
            </a:r>
          </a:p>
        </xdr:txBody>
      </xdr:sp>
      <xdr:sp macro="" textlink="">
        <xdr:nvSpPr>
          <xdr:cNvPr id="223" name="テキスト ボックス 222">
            <a:extLst>
              <a:ext uri="{FF2B5EF4-FFF2-40B4-BE49-F238E27FC236}">
                <a16:creationId xmlns:a16="http://schemas.microsoft.com/office/drawing/2014/main" id="{578FDBD0-B1A4-3AC7-5D19-E601D82B149B}"/>
              </a:ext>
            </a:extLst>
          </xdr:cNvPr>
          <xdr:cNvSpPr txBox="1"/>
        </xdr:nvSpPr>
        <xdr:spPr>
          <a:xfrm>
            <a:off x="2405297" y="207645"/>
            <a:ext cx="1655211"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800">
                <a:latin typeface="ＭＳ Ｐゴシック" panose="020B0600070205080204" pitchFamily="50" charset="-128"/>
                <a:ea typeface="ＭＳ Ｐゴシック" panose="020B0600070205080204" pitchFamily="50" charset="-128"/>
              </a:rPr>
              <a:t>事業主証明書</a:t>
            </a:r>
          </a:p>
        </xdr:txBody>
      </xdr:sp>
    </xdr:grpSp>
    <xdr:clientData/>
  </xdr:twoCellAnchor>
  <xdr:twoCellAnchor editAs="oneCell">
    <xdr:from>
      <xdr:col>37</xdr:col>
      <xdr:colOff>11712</xdr:colOff>
      <xdr:row>69</xdr:row>
      <xdr:rowOff>83151</xdr:rowOff>
    </xdr:from>
    <xdr:to>
      <xdr:col>45</xdr:col>
      <xdr:colOff>152112</xdr:colOff>
      <xdr:row>71</xdr:row>
      <xdr:rowOff>105201</xdr:rowOff>
    </xdr:to>
    <xdr:pic>
      <xdr:nvPicPr>
        <xdr:cNvPr id="224" name="図 223">
          <a:extLst>
            <a:ext uri="{FF2B5EF4-FFF2-40B4-BE49-F238E27FC236}">
              <a16:creationId xmlns:a16="http://schemas.microsoft.com/office/drawing/2014/main" id="{C45431B6-8AC8-42C7-864A-573F7918C2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332" y="11132151"/>
          <a:ext cx="1542480" cy="342090"/>
        </a:xfrm>
        <a:prstGeom prst="rect">
          <a:avLst/>
        </a:prstGeom>
      </xdr:spPr>
    </xdr:pic>
    <xdr:clientData/>
  </xdr:twoCellAnchor>
  <xdr:twoCellAnchor editAs="oneCell">
    <xdr:from>
      <xdr:col>26</xdr:col>
      <xdr:colOff>156630</xdr:colOff>
      <xdr:row>68</xdr:row>
      <xdr:rowOff>9525</xdr:rowOff>
    </xdr:from>
    <xdr:to>
      <xdr:col>35</xdr:col>
      <xdr:colOff>168394</xdr:colOff>
      <xdr:row>69</xdr:row>
      <xdr:rowOff>62536</xdr:rowOff>
    </xdr:to>
    <xdr:grpSp>
      <xdr:nvGrpSpPr>
        <xdr:cNvPr id="225" name="グループ化 224">
          <a:extLst>
            <a:ext uri="{FF2B5EF4-FFF2-40B4-BE49-F238E27FC236}">
              <a16:creationId xmlns:a16="http://schemas.microsoft.com/office/drawing/2014/main" id="{05850CD1-4198-43FC-A95E-5B93667891E4}"/>
            </a:ext>
          </a:extLst>
        </xdr:cNvPr>
        <xdr:cNvGrpSpPr/>
      </xdr:nvGrpSpPr>
      <xdr:grpSpPr>
        <a:xfrm>
          <a:off x="4713390" y="10898505"/>
          <a:ext cx="1589104" cy="213031"/>
          <a:chOff x="4713390" y="160865"/>
          <a:chExt cx="1589104" cy="213031"/>
        </a:xfrm>
      </xdr:grpSpPr>
      <xdr:sp macro="" textlink="">
        <xdr:nvSpPr>
          <xdr:cNvPr id="226" name="テキスト ボックス 225">
            <a:extLst>
              <a:ext uri="{FF2B5EF4-FFF2-40B4-BE49-F238E27FC236}">
                <a16:creationId xmlns:a16="http://schemas.microsoft.com/office/drawing/2014/main" id="{AE92E393-60AD-E89F-6ABC-D4EE32CEECB3}"/>
              </a:ext>
            </a:extLst>
          </xdr:cNvPr>
          <xdr:cNvSpPr txBox="1"/>
        </xdr:nvSpPr>
        <xdr:spPr>
          <a:xfrm>
            <a:off x="5855244" y="189047"/>
            <a:ext cx="447250" cy="17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227" name="フローチャート: 手作業 226">
            <a:extLst>
              <a:ext uri="{FF2B5EF4-FFF2-40B4-BE49-F238E27FC236}">
                <a16:creationId xmlns:a16="http://schemas.microsoft.com/office/drawing/2014/main" id="{C6C92E70-15A8-A840-FDDB-F64B62512E42}"/>
              </a:ext>
            </a:extLst>
          </xdr:cNvPr>
          <xdr:cNvSpPr/>
        </xdr:nvSpPr>
        <xdr:spPr>
          <a:xfrm>
            <a:off x="55397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200">
                <a:latin typeface="HG丸ｺﾞｼｯｸM-PRO" panose="020F0600000000000000" pitchFamily="50" charset="-128"/>
                <a:ea typeface="HG丸ｺﾞｼｯｸM-PRO" panose="020F0600000000000000" pitchFamily="50" charset="-128"/>
              </a:rPr>
              <a:t>４</a:t>
            </a: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28" name="フローチャート: 手作業 227">
            <a:extLst>
              <a:ext uri="{FF2B5EF4-FFF2-40B4-BE49-F238E27FC236}">
                <a16:creationId xmlns:a16="http://schemas.microsoft.com/office/drawing/2014/main" id="{7ADB097F-6AE7-503A-B0A8-9DFEA5AE3BF6}"/>
              </a:ext>
            </a:extLst>
          </xdr:cNvPr>
          <xdr:cNvSpPr/>
        </xdr:nvSpPr>
        <xdr:spPr>
          <a:xfrm>
            <a:off x="49888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29" name="フローチャート: 手作業 228">
            <a:extLst>
              <a:ext uri="{FF2B5EF4-FFF2-40B4-BE49-F238E27FC236}">
                <a16:creationId xmlns:a16="http://schemas.microsoft.com/office/drawing/2014/main" id="{5BAC9F04-53A4-777A-CF6E-B00BEDBBD305}"/>
              </a:ext>
            </a:extLst>
          </xdr:cNvPr>
          <xdr:cNvSpPr/>
        </xdr:nvSpPr>
        <xdr:spPr>
          <a:xfrm>
            <a:off x="47133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30" name="フローチャート: 手作業 229">
            <a:extLst>
              <a:ext uri="{FF2B5EF4-FFF2-40B4-BE49-F238E27FC236}">
                <a16:creationId xmlns:a16="http://schemas.microsoft.com/office/drawing/2014/main" id="{DCCF7E45-2F30-EB4B-5B34-FBD2D7A63415}"/>
              </a:ext>
            </a:extLst>
          </xdr:cNvPr>
          <xdr:cNvSpPr/>
        </xdr:nvSpPr>
        <xdr:spPr>
          <a:xfrm>
            <a:off x="5264290" y="160865"/>
            <a:ext cx="383357" cy="213031"/>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twoCellAnchor editAs="oneCell">
    <xdr:from>
      <xdr:col>62</xdr:col>
      <xdr:colOff>160020</xdr:colOff>
      <xdr:row>68</xdr:row>
      <xdr:rowOff>9525</xdr:rowOff>
    </xdr:from>
    <xdr:to>
      <xdr:col>72</xdr:col>
      <xdr:colOff>334</xdr:colOff>
      <xdr:row>69</xdr:row>
      <xdr:rowOff>62536</xdr:rowOff>
    </xdr:to>
    <xdr:grpSp>
      <xdr:nvGrpSpPr>
        <xdr:cNvPr id="231" name="グループ化 230">
          <a:extLst>
            <a:ext uri="{FF2B5EF4-FFF2-40B4-BE49-F238E27FC236}">
              <a16:creationId xmlns:a16="http://schemas.microsoft.com/office/drawing/2014/main" id="{72961AFD-E0FF-4807-B15D-FC795C2185CC}"/>
            </a:ext>
          </a:extLst>
        </xdr:cNvPr>
        <xdr:cNvGrpSpPr/>
      </xdr:nvGrpSpPr>
      <xdr:grpSpPr>
        <a:xfrm>
          <a:off x="11026140" y="10898505"/>
          <a:ext cx="1592914" cy="213031"/>
          <a:chOff x="4713390" y="160865"/>
          <a:chExt cx="1589104" cy="213031"/>
        </a:xfrm>
      </xdr:grpSpPr>
      <xdr:sp macro="" textlink="">
        <xdr:nvSpPr>
          <xdr:cNvPr id="232" name="テキスト ボックス 231">
            <a:extLst>
              <a:ext uri="{FF2B5EF4-FFF2-40B4-BE49-F238E27FC236}">
                <a16:creationId xmlns:a16="http://schemas.microsoft.com/office/drawing/2014/main" id="{419E5E39-8B34-40CA-6E18-A92C26A4FB1B}"/>
              </a:ext>
            </a:extLst>
          </xdr:cNvPr>
          <xdr:cNvSpPr txBox="1"/>
        </xdr:nvSpPr>
        <xdr:spPr>
          <a:xfrm>
            <a:off x="5855244" y="189047"/>
            <a:ext cx="447250" cy="17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900">
                <a:latin typeface="HG丸ｺﾞｼｯｸM-PRO" panose="020F0600000000000000" pitchFamily="50" charset="-128"/>
                <a:ea typeface="HG丸ｺﾞｼｯｸM-PRO" panose="020F0600000000000000" pitchFamily="50" charset="-128"/>
              </a:rPr>
              <a:t>ページ</a:t>
            </a:r>
          </a:p>
        </xdr:txBody>
      </xdr:sp>
      <xdr:sp macro="" textlink="">
        <xdr:nvSpPr>
          <xdr:cNvPr id="233" name="フローチャート: 手作業 232">
            <a:extLst>
              <a:ext uri="{FF2B5EF4-FFF2-40B4-BE49-F238E27FC236}">
                <a16:creationId xmlns:a16="http://schemas.microsoft.com/office/drawing/2014/main" id="{5DA6C972-4C7E-8E4D-04C9-DE88DCF7B430}"/>
              </a:ext>
            </a:extLst>
          </xdr:cNvPr>
          <xdr:cNvSpPr/>
        </xdr:nvSpPr>
        <xdr:spPr>
          <a:xfrm>
            <a:off x="52642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34" name="フローチャート: 手作業 233">
            <a:extLst>
              <a:ext uri="{FF2B5EF4-FFF2-40B4-BE49-F238E27FC236}">
                <a16:creationId xmlns:a16="http://schemas.microsoft.com/office/drawing/2014/main" id="{A2C66FEA-2896-2FD8-8925-E393A352009E}"/>
              </a:ext>
            </a:extLst>
          </xdr:cNvPr>
          <xdr:cNvSpPr/>
        </xdr:nvSpPr>
        <xdr:spPr>
          <a:xfrm>
            <a:off x="498884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2</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35" name="フローチャート: 手作業 234">
            <a:extLst>
              <a:ext uri="{FF2B5EF4-FFF2-40B4-BE49-F238E27FC236}">
                <a16:creationId xmlns:a16="http://schemas.microsoft.com/office/drawing/2014/main" id="{CBC5B78B-EC53-CDC4-7BAC-2F0F239E4DD9}"/>
              </a:ext>
            </a:extLst>
          </xdr:cNvPr>
          <xdr:cNvSpPr/>
        </xdr:nvSpPr>
        <xdr:spPr>
          <a:xfrm>
            <a:off x="4713390" y="160865"/>
            <a:ext cx="383357" cy="213031"/>
          </a:xfrm>
          <a:prstGeom prst="flowChartManualOperation">
            <a:avLst/>
          </a:prstGeom>
          <a:solidFill>
            <a:schemeClr val="bg1">
              <a:lumMod val="6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en-US" altLang="ja-JP" sz="1200">
                <a:latin typeface="HG丸ｺﾞｼｯｸM-PRO" panose="020F0600000000000000" pitchFamily="50" charset="-128"/>
                <a:ea typeface="HG丸ｺﾞｼｯｸM-PRO" panose="020F0600000000000000" pitchFamily="50" charset="-128"/>
              </a:rPr>
              <a:t>1</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236" name="フローチャート: 手作業 235">
            <a:extLst>
              <a:ext uri="{FF2B5EF4-FFF2-40B4-BE49-F238E27FC236}">
                <a16:creationId xmlns:a16="http://schemas.microsoft.com/office/drawing/2014/main" id="{A9939479-517D-26F7-FA5D-BFA18A53D111}"/>
              </a:ext>
            </a:extLst>
          </xdr:cNvPr>
          <xdr:cNvSpPr/>
        </xdr:nvSpPr>
        <xdr:spPr>
          <a:xfrm>
            <a:off x="5539740" y="160865"/>
            <a:ext cx="383357" cy="213031"/>
          </a:xfrm>
          <a:prstGeom prst="flowChartManualOperation">
            <a:avLst/>
          </a:prstGeom>
          <a:solidFill>
            <a:schemeClr val="tx1">
              <a:lumMod val="85000"/>
              <a:lumOff val="15000"/>
            </a:schemeClr>
          </a:solidFill>
          <a:ln w="158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200">
                <a:latin typeface="HG丸ｺﾞｼｯｸM-PRO" panose="020F0600000000000000" pitchFamily="50" charset="-128"/>
                <a:ea typeface="HG丸ｺﾞｼｯｸM-PRO" panose="020F0600000000000000" pitchFamily="50" charset="-128"/>
              </a:rPr>
              <a:t>４</a:t>
            </a:r>
            <a:r>
              <a:rPr kumimoji="1" lang="en-US" altLang="ja-JP" sz="1200">
                <a:latin typeface="HG丸ｺﾞｼｯｸM-PRO" panose="020F0600000000000000" pitchFamily="50" charset="-128"/>
                <a:ea typeface="HG丸ｺﾞｼｯｸM-PRO" panose="020F0600000000000000" pitchFamily="50" charset="-128"/>
              </a:rPr>
              <a:t>3</a:t>
            </a:r>
            <a:endParaRPr kumimoji="1" lang="ja-JP" altLang="en-US" sz="1200">
              <a:latin typeface="HG丸ｺﾞｼｯｸM-PRO" panose="020F0600000000000000" pitchFamily="50" charset="-128"/>
              <a:ea typeface="HG丸ｺﾞｼｯｸM-PRO" panose="020F0600000000000000" pitchFamily="50" charset="-128"/>
            </a:endParaRPr>
          </a:p>
        </xdr:txBody>
      </xdr:sp>
    </xdr:grp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1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08DC2-39F5-4C3A-BDEC-FDA7E4D07C0A}">
  <dimension ref="A1:BW129"/>
  <sheetViews>
    <sheetView zoomScale="120" zoomScaleNormal="120" workbookViewId="0"/>
  </sheetViews>
  <sheetFormatPr defaultColWidth="2.5546875" defaultRowHeight="12.6" customHeight="1"/>
  <cols>
    <col min="1" max="1" width="2.5546875" style="536"/>
    <col min="2" max="36" width="2.5546875" style="136"/>
    <col min="37" max="37" width="2.5546875" style="424"/>
    <col min="38" max="70" width="2.5546875" style="136"/>
    <col min="71" max="72" width="3.21875" style="136" bestFit="1" customWidth="1"/>
    <col min="73" max="16384" width="2.5546875" style="136"/>
  </cols>
  <sheetData>
    <row r="1" spans="1:73" s="538" customFormat="1" ht="12.6" customHeight="1">
      <c r="A1" s="537"/>
      <c r="B1" s="537">
        <v>1</v>
      </c>
      <c r="C1" s="537">
        <v>2</v>
      </c>
      <c r="D1" s="537">
        <v>3</v>
      </c>
      <c r="E1" s="537">
        <v>4</v>
      </c>
      <c r="F1" s="537">
        <v>5</v>
      </c>
      <c r="G1" s="537">
        <v>6</v>
      </c>
      <c r="H1" s="537">
        <v>7</v>
      </c>
      <c r="I1" s="537">
        <v>8</v>
      </c>
      <c r="J1" s="537">
        <v>9</v>
      </c>
      <c r="K1" s="537">
        <v>10</v>
      </c>
      <c r="L1" s="537">
        <v>11</v>
      </c>
      <c r="M1" s="537">
        <v>12</v>
      </c>
      <c r="N1" s="537">
        <v>13</v>
      </c>
      <c r="O1" s="537">
        <v>14</v>
      </c>
      <c r="P1" s="537">
        <v>15</v>
      </c>
      <c r="Q1" s="537">
        <v>16</v>
      </c>
      <c r="R1" s="537">
        <v>17</v>
      </c>
      <c r="S1" s="537">
        <v>18</v>
      </c>
      <c r="T1" s="537">
        <v>19</v>
      </c>
      <c r="U1" s="537">
        <v>20</v>
      </c>
      <c r="V1" s="537">
        <v>21</v>
      </c>
      <c r="W1" s="537">
        <v>22</v>
      </c>
      <c r="X1" s="537">
        <v>23</v>
      </c>
      <c r="Y1" s="537">
        <v>24</v>
      </c>
      <c r="Z1" s="537">
        <v>25</v>
      </c>
      <c r="AA1" s="537">
        <v>26</v>
      </c>
      <c r="AB1" s="537">
        <v>27</v>
      </c>
      <c r="AC1" s="537">
        <v>28</v>
      </c>
      <c r="AD1" s="537">
        <v>29</v>
      </c>
      <c r="AE1" s="537">
        <v>30</v>
      </c>
      <c r="AF1" s="537">
        <v>31</v>
      </c>
      <c r="AG1" s="537">
        <v>32</v>
      </c>
      <c r="AH1" s="537">
        <v>33</v>
      </c>
      <c r="AI1" s="537">
        <v>34</v>
      </c>
      <c r="AJ1" s="537">
        <v>35</v>
      </c>
      <c r="AK1" s="537"/>
      <c r="AL1" s="537">
        <v>1</v>
      </c>
      <c r="AM1" s="537">
        <v>2</v>
      </c>
      <c r="AN1" s="537">
        <v>3</v>
      </c>
      <c r="AO1" s="537">
        <v>4</v>
      </c>
      <c r="AP1" s="537">
        <v>5</v>
      </c>
      <c r="AQ1" s="537">
        <v>6</v>
      </c>
      <c r="AR1" s="537">
        <v>7</v>
      </c>
      <c r="AS1" s="537">
        <v>8</v>
      </c>
      <c r="AT1" s="537">
        <v>9</v>
      </c>
      <c r="AU1" s="537">
        <v>10</v>
      </c>
      <c r="AV1" s="537">
        <v>11</v>
      </c>
      <c r="AW1" s="537">
        <v>12</v>
      </c>
      <c r="AX1" s="537">
        <v>13</v>
      </c>
      <c r="AY1" s="537">
        <v>14</v>
      </c>
      <c r="AZ1" s="537">
        <v>15</v>
      </c>
      <c r="BA1" s="537">
        <v>16</v>
      </c>
      <c r="BB1" s="537">
        <v>17</v>
      </c>
      <c r="BC1" s="537">
        <v>18</v>
      </c>
      <c r="BD1" s="537">
        <v>19</v>
      </c>
      <c r="BE1" s="537">
        <v>20</v>
      </c>
      <c r="BF1" s="537">
        <v>21</v>
      </c>
      <c r="BG1" s="537">
        <v>22</v>
      </c>
      <c r="BH1" s="537">
        <v>23</v>
      </c>
      <c r="BI1" s="537">
        <v>24</v>
      </c>
      <c r="BJ1" s="537">
        <v>25</v>
      </c>
      <c r="BK1" s="537">
        <v>26</v>
      </c>
      <c r="BL1" s="537">
        <v>27</v>
      </c>
      <c r="BM1" s="537">
        <v>28</v>
      </c>
      <c r="BN1" s="537">
        <v>29</v>
      </c>
      <c r="BO1" s="537">
        <v>30</v>
      </c>
      <c r="BP1" s="537">
        <v>31</v>
      </c>
      <c r="BQ1" s="537">
        <v>32</v>
      </c>
      <c r="BR1" s="537">
        <v>33</v>
      </c>
      <c r="BS1" s="537">
        <v>34</v>
      </c>
      <c r="BT1" s="537">
        <v>35</v>
      </c>
      <c r="BU1" s="537"/>
    </row>
    <row r="2" spans="1:73" ht="12.6" customHeight="1" thickBot="1">
      <c r="A2" s="539">
        <v>1</v>
      </c>
      <c r="B2" s="35" t="s">
        <v>270</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423">
        <v>1</v>
      </c>
      <c r="AL2" s="35" t="str">
        <f>+B2</f>
        <v>様式１０</v>
      </c>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row>
    <row r="3" spans="1:73" ht="12.6" customHeight="1" thickTop="1">
      <c r="A3" s="539">
        <v>2</v>
      </c>
      <c r="B3" s="195"/>
      <c r="C3" s="196"/>
      <c r="D3" s="196"/>
      <c r="E3" s="196"/>
      <c r="F3" s="196"/>
      <c r="G3" s="197"/>
      <c r="H3" s="198"/>
      <c r="I3" s="195"/>
      <c r="J3" s="195"/>
      <c r="K3" s="896" t="s">
        <v>239</v>
      </c>
      <c r="L3" s="896"/>
      <c r="M3" s="896"/>
      <c r="N3" s="896"/>
      <c r="O3" s="896"/>
      <c r="P3" s="896"/>
      <c r="Q3" s="896"/>
      <c r="R3" s="896"/>
      <c r="S3" s="896"/>
      <c r="T3" s="896"/>
      <c r="U3" s="896"/>
      <c r="V3" s="896"/>
      <c r="W3" s="896"/>
      <c r="X3" s="896"/>
      <c r="Y3" s="896"/>
      <c r="Z3" s="896"/>
      <c r="AA3" s="896"/>
      <c r="AB3" s="896"/>
      <c r="AC3" s="896"/>
      <c r="AD3" s="896"/>
      <c r="AE3" s="896"/>
      <c r="AF3" s="896"/>
      <c r="AG3" s="896"/>
      <c r="AH3" s="896"/>
      <c r="AI3" s="896"/>
      <c r="AJ3" s="896"/>
      <c r="AK3" s="423">
        <v>2</v>
      </c>
      <c r="AL3" s="195"/>
      <c r="AM3" s="196"/>
      <c r="AN3" s="196"/>
      <c r="AO3" s="196"/>
      <c r="AP3" s="196"/>
      <c r="AQ3" s="197"/>
      <c r="AR3" s="198"/>
      <c r="AS3" s="195"/>
      <c r="AT3" s="195"/>
      <c r="AU3" s="896" t="str">
        <f>+K3</f>
        <v>出産手当金支給申請書</v>
      </c>
      <c r="AV3" s="896"/>
      <c r="AW3" s="896"/>
      <c r="AX3" s="896"/>
      <c r="AY3" s="896"/>
      <c r="AZ3" s="896"/>
      <c r="BA3" s="896"/>
      <c r="BB3" s="896"/>
      <c r="BC3" s="896"/>
      <c r="BD3" s="896"/>
      <c r="BE3" s="896"/>
      <c r="BF3" s="896"/>
      <c r="BG3" s="896"/>
      <c r="BH3" s="896"/>
      <c r="BI3" s="896"/>
      <c r="BJ3" s="896"/>
      <c r="BK3" s="896"/>
      <c r="BL3" s="896"/>
      <c r="BM3" s="896"/>
      <c r="BN3" s="896"/>
      <c r="BO3" s="896"/>
      <c r="BP3" s="896"/>
      <c r="BQ3" s="896"/>
      <c r="BR3" s="896"/>
      <c r="BS3" s="896"/>
      <c r="BT3" s="896"/>
    </row>
    <row r="4" spans="1:73" ht="12.6" customHeight="1">
      <c r="A4" s="539">
        <v>3</v>
      </c>
      <c r="B4" s="16"/>
      <c r="C4" s="199"/>
      <c r="D4" s="199"/>
      <c r="E4" s="199"/>
      <c r="F4" s="199"/>
      <c r="G4" s="200"/>
      <c r="H4" s="16"/>
      <c r="I4" s="16"/>
      <c r="J4" s="16"/>
      <c r="K4" s="897"/>
      <c r="L4" s="897"/>
      <c r="M4" s="897"/>
      <c r="N4" s="897"/>
      <c r="O4" s="897"/>
      <c r="P4" s="897"/>
      <c r="Q4" s="897"/>
      <c r="R4" s="897"/>
      <c r="S4" s="897"/>
      <c r="T4" s="897"/>
      <c r="U4" s="897"/>
      <c r="V4" s="897"/>
      <c r="W4" s="897"/>
      <c r="X4" s="897"/>
      <c r="Y4" s="897"/>
      <c r="Z4" s="897"/>
      <c r="AA4" s="897"/>
      <c r="AB4" s="897"/>
      <c r="AC4" s="897"/>
      <c r="AD4" s="897"/>
      <c r="AE4" s="897"/>
      <c r="AF4" s="897"/>
      <c r="AG4" s="897"/>
      <c r="AH4" s="897"/>
      <c r="AI4" s="897"/>
      <c r="AJ4" s="897"/>
      <c r="AK4" s="423">
        <v>3</v>
      </c>
      <c r="AL4" s="16"/>
      <c r="AM4" s="199"/>
      <c r="AN4" s="199"/>
      <c r="AO4" s="199"/>
      <c r="AP4" s="199"/>
      <c r="AQ4" s="200"/>
      <c r="AR4" s="16"/>
      <c r="AS4" s="16"/>
      <c r="AT4" s="16"/>
      <c r="AU4" s="897"/>
      <c r="AV4" s="897"/>
      <c r="AW4" s="897"/>
      <c r="AX4" s="897"/>
      <c r="AY4" s="897"/>
      <c r="AZ4" s="897"/>
      <c r="BA4" s="897"/>
      <c r="BB4" s="897"/>
      <c r="BC4" s="897"/>
      <c r="BD4" s="897"/>
      <c r="BE4" s="897"/>
      <c r="BF4" s="897"/>
      <c r="BG4" s="897"/>
      <c r="BH4" s="897"/>
      <c r="BI4" s="897"/>
      <c r="BJ4" s="897"/>
      <c r="BK4" s="897"/>
      <c r="BL4" s="897"/>
      <c r="BM4" s="897"/>
      <c r="BN4" s="897"/>
      <c r="BO4" s="897"/>
      <c r="BP4" s="897"/>
      <c r="BQ4" s="897"/>
      <c r="BR4" s="897"/>
      <c r="BS4" s="897"/>
      <c r="BT4" s="897"/>
    </row>
    <row r="5" spans="1:73" ht="12.6" customHeight="1" thickBot="1">
      <c r="A5" s="539">
        <v>4</v>
      </c>
      <c r="B5" s="201"/>
      <c r="C5" s="202"/>
      <c r="D5" s="202"/>
      <c r="E5" s="202"/>
      <c r="F5" s="202"/>
      <c r="G5" s="203"/>
      <c r="H5" s="201"/>
      <c r="I5" s="201"/>
      <c r="J5" s="201"/>
      <c r="K5" s="898"/>
      <c r="L5" s="898"/>
      <c r="M5" s="898"/>
      <c r="N5" s="898"/>
      <c r="O5" s="898"/>
      <c r="P5" s="898"/>
      <c r="Q5" s="898"/>
      <c r="R5" s="898"/>
      <c r="S5" s="898"/>
      <c r="T5" s="898"/>
      <c r="U5" s="898"/>
      <c r="V5" s="898"/>
      <c r="W5" s="898"/>
      <c r="X5" s="898"/>
      <c r="Y5" s="898"/>
      <c r="Z5" s="898"/>
      <c r="AA5" s="898"/>
      <c r="AB5" s="898"/>
      <c r="AC5" s="898"/>
      <c r="AD5" s="898"/>
      <c r="AE5" s="898"/>
      <c r="AF5" s="898"/>
      <c r="AG5" s="898"/>
      <c r="AH5" s="898"/>
      <c r="AI5" s="898"/>
      <c r="AJ5" s="898"/>
      <c r="AK5" s="423">
        <v>4</v>
      </c>
      <c r="AL5" s="201"/>
      <c r="AM5" s="202"/>
      <c r="AN5" s="202"/>
      <c r="AO5" s="202"/>
      <c r="AP5" s="202"/>
      <c r="AQ5" s="203"/>
      <c r="AR5" s="201"/>
      <c r="AS5" s="201"/>
      <c r="AT5" s="201"/>
      <c r="AU5" s="898"/>
      <c r="AV5" s="898"/>
      <c r="AW5" s="898"/>
      <c r="AX5" s="898"/>
      <c r="AY5" s="898"/>
      <c r="AZ5" s="898"/>
      <c r="BA5" s="898"/>
      <c r="BB5" s="898"/>
      <c r="BC5" s="898"/>
      <c r="BD5" s="898"/>
      <c r="BE5" s="898"/>
      <c r="BF5" s="898"/>
      <c r="BG5" s="898"/>
      <c r="BH5" s="898"/>
      <c r="BI5" s="898"/>
      <c r="BJ5" s="898"/>
      <c r="BK5" s="898"/>
      <c r="BL5" s="898"/>
      <c r="BM5" s="898"/>
      <c r="BN5" s="898"/>
      <c r="BO5" s="898"/>
      <c r="BP5" s="898"/>
      <c r="BQ5" s="898"/>
      <c r="BR5" s="898"/>
      <c r="BS5" s="898"/>
      <c r="BT5" s="898"/>
    </row>
    <row r="6" spans="1:73" ht="12.6" customHeight="1" thickTop="1" thickBot="1">
      <c r="A6" s="539">
        <v>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423">
        <v>5</v>
      </c>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row>
    <row r="7" spans="1:73" ht="12.6" customHeight="1">
      <c r="A7" s="539">
        <v>6</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423">
        <v>6</v>
      </c>
      <c r="AL7" s="899" t="s">
        <v>196</v>
      </c>
      <c r="AM7" s="900"/>
      <c r="AN7" s="900"/>
      <c r="AO7" s="900"/>
      <c r="AP7" s="900"/>
      <c r="AQ7" s="900"/>
      <c r="AR7" s="901"/>
      <c r="AS7" s="905" t="str">
        <f>+G14</f>
        <v>地域　朋佳</v>
      </c>
      <c r="AT7" s="906"/>
      <c r="AU7" s="906"/>
      <c r="AV7" s="906"/>
      <c r="AW7" s="906"/>
      <c r="AX7" s="906"/>
      <c r="AY7" s="906"/>
      <c r="AZ7" s="906"/>
      <c r="BA7" s="906"/>
      <c r="BB7" s="907"/>
      <c r="BC7" s="16"/>
      <c r="BD7" s="16"/>
      <c r="BE7" s="16"/>
      <c r="BF7" s="16"/>
      <c r="BG7" s="16"/>
      <c r="BH7" s="16"/>
      <c r="BI7" s="16"/>
      <c r="BJ7" s="16"/>
      <c r="BK7" s="16"/>
      <c r="BL7" s="16"/>
      <c r="BM7" s="16"/>
      <c r="BN7" s="16"/>
      <c r="BO7" s="16"/>
      <c r="BP7" s="16"/>
      <c r="BQ7" s="16"/>
      <c r="BR7" s="16"/>
      <c r="BS7" s="16"/>
      <c r="BT7" s="16"/>
    </row>
    <row r="8" spans="1:73" ht="12.6" customHeight="1" thickBot="1">
      <c r="A8" s="539">
        <v>7</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423">
        <v>7</v>
      </c>
      <c r="AL8" s="902"/>
      <c r="AM8" s="903"/>
      <c r="AN8" s="903"/>
      <c r="AO8" s="903"/>
      <c r="AP8" s="903"/>
      <c r="AQ8" s="903"/>
      <c r="AR8" s="904"/>
      <c r="AS8" s="908"/>
      <c r="AT8" s="909"/>
      <c r="AU8" s="909"/>
      <c r="AV8" s="909"/>
      <c r="AW8" s="909"/>
      <c r="AX8" s="909"/>
      <c r="AY8" s="909"/>
      <c r="AZ8" s="909"/>
      <c r="BA8" s="909"/>
      <c r="BB8" s="910"/>
      <c r="BC8" s="16"/>
      <c r="BD8" s="16"/>
      <c r="BE8" s="16"/>
      <c r="BF8" s="16"/>
      <c r="BG8" s="16"/>
      <c r="BH8" s="16"/>
      <c r="BI8" s="16"/>
      <c r="BJ8" s="16"/>
      <c r="BK8" s="16"/>
      <c r="BL8" s="16"/>
      <c r="BM8" s="16"/>
      <c r="BN8" s="16"/>
      <c r="BO8" s="16"/>
      <c r="BP8" s="16"/>
      <c r="BQ8" s="16"/>
      <c r="BR8" s="16"/>
      <c r="BS8" s="16"/>
      <c r="BT8" s="16"/>
    </row>
    <row r="9" spans="1:73" ht="12.6" customHeight="1" thickBot="1">
      <c r="A9" s="539">
        <v>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423">
        <v>8</v>
      </c>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row>
    <row r="10" spans="1:73" ht="12.6" customHeight="1">
      <c r="A10" s="539">
        <v>9</v>
      </c>
      <c r="B10" s="911" t="s">
        <v>82</v>
      </c>
      <c r="C10" s="914" t="s">
        <v>83</v>
      </c>
      <c r="D10" s="915"/>
      <c r="E10" s="915"/>
      <c r="F10" s="916"/>
      <c r="G10" s="137" t="s">
        <v>84</v>
      </c>
      <c r="H10" s="138"/>
      <c r="I10" s="138"/>
      <c r="J10" s="138"/>
      <c r="K10" s="920" t="s">
        <v>90</v>
      </c>
      <c r="L10" s="138" t="s">
        <v>85</v>
      </c>
      <c r="M10" s="138"/>
      <c r="N10" s="138"/>
      <c r="O10" s="138"/>
      <c r="P10" s="138"/>
      <c r="Q10" s="139" t="s">
        <v>86</v>
      </c>
      <c r="R10" s="140"/>
      <c r="S10" s="141"/>
      <c r="T10" s="142"/>
      <c r="U10" s="143"/>
      <c r="V10" s="144"/>
      <c r="W10" s="213" t="s">
        <v>35</v>
      </c>
      <c r="X10" s="212" t="s">
        <v>36</v>
      </c>
      <c r="Y10" s="233"/>
      <c r="Z10" s="145" t="s">
        <v>0</v>
      </c>
      <c r="AA10" s="146"/>
      <c r="AB10" s="145" t="s">
        <v>1</v>
      </c>
      <c r="AC10" s="147"/>
      <c r="AD10" s="146" t="s">
        <v>6</v>
      </c>
      <c r="AE10" s="148"/>
      <c r="AF10" s="141"/>
      <c r="AG10" s="144"/>
      <c r="AH10" s="213" t="s">
        <v>35</v>
      </c>
      <c r="AI10" s="214" t="s">
        <v>87</v>
      </c>
      <c r="AJ10" s="188"/>
      <c r="AK10" s="423">
        <v>9</v>
      </c>
      <c r="AL10" s="923" t="s">
        <v>249</v>
      </c>
      <c r="AM10" s="235"/>
      <c r="AN10" s="236"/>
      <c r="AO10" s="236"/>
      <c r="AP10" s="236"/>
      <c r="AQ10" s="236"/>
      <c r="AR10" s="236"/>
      <c r="AS10" s="236"/>
      <c r="AT10" s="236"/>
      <c r="AU10" s="238"/>
      <c r="AV10" s="213"/>
      <c r="AW10" s="212"/>
      <c r="AX10" s="233"/>
      <c r="AY10" s="145" t="s">
        <v>0</v>
      </c>
      <c r="AZ10" s="146"/>
      <c r="BA10" s="145" t="s">
        <v>1</v>
      </c>
      <c r="BB10" s="147"/>
      <c r="BC10" s="146" t="s">
        <v>6</v>
      </c>
      <c r="BD10" s="146"/>
      <c r="BE10" s="547"/>
      <c r="BF10" s="213"/>
      <c r="BG10" s="212"/>
      <c r="BH10" s="548"/>
      <c r="BI10" s="145" t="s">
        <v>0</v>
      </c>
      <c r="BJ10" s="146"/>
      <c r="BK10" s="145" t="s">
        <v>1</v>
      </c>
      <c r="BL10" s="147"/>
      <c r="BM10" s="146" t="s">
        <v>6</v>
      </c>
      <c r="BN10" s="148"/>
      <c r="BO10" s="926" t="s">
        <v>118</v>
      </c>
      <c r="BP10" s="927"/>
      <c r="BQ10" s="928"/>
      <c r="BR10" s="732"/>
      <c r="BS10" s="733"/>
      <c r="BT10" s="734" t="s">
        <v>327</v>
      </c>
    </row>
    <row r="11" spans="1:73" ht="12.6" customHeight="1">
      <c r="A11" s="539">
        <v>10</v>
      </c>
      <c r="B11" s="912"/>
      <c r="C11" s="917"/>
      <c r="D11" s="918"/>
      <c r="E11" s="918"/>
      <c r="F11" s="919"/>
      <c r="G11" s="932" t="s">
        <v>339</v>
      </c>
      <c r="H11" s="894" t="s">
        <v>389</v>
      </c>
      <c r="I11" s="894" t="s">
        <v>390</v>
      </c>
      <c r="J11" s="890" t="s">
        <v>390</v>
      </c>
      <c r="K11" s="921"/>
      <c r="L11" s="892" t="s">
        <v>390</v>
      </c>
      <c r="M11" s="894" t="s">
        <v>390</v>
      </c>
      <c r="N11" s="894" t="s">
        <v>397</v>
      </c>
      <c r="O11" s="894" t="s">
        <v>391</v>
      </c>
      <c r="P11" s="951"/>
      <c r="Q11" s="894" t="s">
        <v>337</v>
      </c>
      <c r="R11" s="953" t="s">
        <v>390</v>
      </c>
      <c r="S11" s="955" t="s">
        <v>91</v>
      </c>
      <c r="T11" s="956"/>
      <c r="U11" s="956"/>
      <c r="V11" s="957"/>
      <c r="W11" s="26"/>
      <c r="X11" s="27"/>
      <c r="Y11" s="28"/>
      <c r="Z11" s="949" t="s">
        <v>391</v>
      </c>
      <c r="AA11" s="949" t="s">
        <v>337</v>
      </c>
      <c r="AB11" s="949" t="s">
        <v>391</v>
      </c>
      <c r="AC11" s="949" t="s">
        <v>399</v>
      </c>
      <c r="AD11" s="949" t="s">
        <v>337</v>
      </c>
      <c r="AE11" s="938" t="s">
        <v>392</v>
      </c>
      <c r="AF11" s="151" t="s">
        <v>92</v>
      </c>
      <c r="AG11" s="152"/>
      <c r="AH11" s="26"/>
      <c r="AI11" s="215"/>
      <c r="AJ11" s="216"/>
      <c r="AK11" s="423">
        <v>10</v>
      </c>
      <c r="AL11" s="924"/>
      <c r="AM11" s="266" t="s">
        <v>119</v>
      </c>
      <c r="AN11" s="132" t="s">
        <v>247</v>
      </c>
      <c r="AO11" s="132"/>
      <c r="AP11" s="132"/>
      <c r="AQ11" s="132"/>
      <c r="AR11" s="132"/>
      <c r="AS11" s="132"/>
      <c r="AT11" s="132"/>
      <c r="AU11" s="194"/>
      <c r="AV11" s="26"/>
      <c r="AW11" s="27" t="s">
        <v>40</v>
      </c>
      <c r="AX11" s="28"/>
      <c r="AY11" s="949" t="s">
        <v>391</v>
      </c>
      <c r="AZ11" s="949" t="s">
        <v>333</v>
      </c>
      <c r="BA11" s="949" t="s">
        <v>339</v>
      </c>
      <c r="BB11" s="949" t="s">
        <v>339</v>
      </c>
      <c r="BC11" s="949" t="s">
        <v>339</v>
      </c>
      <c r="BD11" s="934" t="s">
        <v>390</v>
      </c>
      <c r="BE11" s="936" t="s">
        <v>117</v>
      </c>
      <c r="BF11" s="26"/>
      <c r="BG11" s="27" t="s">
        <v>40</v>
      </c>
      <c r="BH11" s="248"/>
      <c r="BI11" s="949" t="s">
        <v>391</v>
      </c>
      <c r="BJ11" s="949" t="s">
        <v>336</v>
      </c>
      <c r="BK11" s="949" t="s">
        <v>391</v>
      </c>
      <c r="BL11" s="949" t="s">
        <v>337</v>
      </c>
      <c r="BM11" s="949" t="s">
        <v>337</v>
      </c>
      <c r="BN11" s="938" t="s">
        <v>333</v>
      </c>
      <c r="BO11" s="929"/>
      <c r="BP11" s="930"/>
      <c r="BQ11" s="931"/>
      <c r="BR11" s="728"/>
      <c r="BS11" s="1036">
        <v>9</v>
      </c>
      <c r="BT11" s="1038">
        <v>8</v>
      </c>
    </row>
    <row r="12" spans="1:73" ht="12.6" customHeight="1">
      <c r="A12" s="539">
        <v>11</v>
      </c>
      <c r="B12" s="912"/>
      <c r="C12" s="940" t="s">
        <v>93</v>
      </c>
      <c r="D12" s="941"/>
      <c r="E12" s="941"/>
      <c r="F12" s="942"/>
      <c r="G12" s="933"/>
      <c r="H12" s="895"/>
      <c r="I12" s="895"/>
      <c r="J12" s="891"/>
      <c r="K12" s="922"/>
      <c r="L12" s="893"/>
      <c r="M12" s="895"/>
      <c r="N12" s="895"/>
      <c r="O12" s="895"/>
      <c r="P12" s="952"/>
      <c r="Q12" s="895"/>
      <c r="R12" s="954"/>
      <c r="S12" s="153"/>
      <c r="T12" s="55"/>
      <c r="U12" s="154"/>
      <c r="V12" s="56"/>
      <c r="W12" s="885" t="s">
        <v>343</v>
      </c>
      <c r="X12" s="10" t="s">
        <v>37</v>
      </c>
      <c r="Y12" s="11"/>
      <c r="Z12" s="950"/>
      <c r="AA12" s="950"/>
      <c r="AB12" s="950"/>
      <c r="AC12" s="950"/>
      <c r="AD12" s="950"/>
      <c r="AE12" s="939"/>
      <c r="AF12" s="153"/>
      <c r="AG12" s="56"/>
      <c r="AH12" s="856" t="s">
        <v>343</v>
      </c>
      <c r="AI12" s="215" t="s">
        <v>94</v>
      </c>
      <c r="AJ12" s="216"/>
      <c r="AK12" s="423">
        <v>11</v>
      </c>
      <c r="AL12" s="924"/>
      <c r="AM12" s="535" t="s">
        <v>248</v>
      </c>
      <c r="AN12" s="193"/>
      <c r="AO12" s="193"/>
      <c r="AP12" s="193"/>
      <c r="AQ12" s="193"/>
      <c r="AR12" s="193"/>
      <c r="AS12" s="193"/>
      <c r="AT12" s="193"/>
      <c r="AU12" s="152"/>
      <c r="AV12" s="189"/>
      <c r="AW12" s="27"/>
      <c r="AX12" s="248"/>
      <c r="AY12" s="950"/>
      <c r="AZ12" s="950"/>
      <c r="BA12" s="950"/>
      <c r="BB12" s="950"/>
      <c r="BC12" s="950"/>
      <c r="BD12" s="935"/>
      <c r="BE12" s="937"/>
      <c r="BF12" s="97"/>
      <c r="BG12" s="27"/>
      <c r="BH12" s="248"/>
      <c r="BI12" s="950"/>
      <c r="BJ12" s="950"/>
      <c r="BK12" s="950"/>
      <c r="BL12" s="950"/>
      <c r="BM12" s="950"/>
      <c r="BN12" s="939"/>
      <c r="BO12" s="929"/>
      <c r="BP12" s="930"/>
      <c r="BQ12" s="931"/>
      <c r="BR12" s="730"/>
      <c r="BS12" s="1037"/>
      <c r="BT12" s="1039"/>
    </row>
    <row r="13" spans="1:73" ht="12.6" customHeight="1">
      <c r="A13" s="539">
        <v>12</v>
      </c>
      <c r="B13" s="912"/>
      <c r="C13" s="125" t="s">
        <v>197</v>
      </c>
      <c r="D13" s="943" t="s">
        <v>88</v>
      </c>
      <c r="E13" s="944"/>
      <c r="F13" s="945"/>
      <c r="G13" s="946" t="s">
        <v>411</v>
      </c>
      <c r="H13" s="947"/>
      <c r="I13" s="947"/>
      <c r="J13" s="947"/>
      <c r="K13" s="947"/>
      <c r="L13" s="947"/>
      <c r="M13" s="947"/>
      <c r="N13" s="947"/>
      <c r="O13" s="947"/>
      <c r="P13" s="947"/>
      <c r="Q13" s="947"/>
      <c r="R13" s="947"/>
      <c r="S13" s="947"/>
      <c r="T13" s="948"/>
      <c r="U13" s="125"/>
      <c r="V13" s="128"/>
      <c r="W13" s="39"/>
      <c r="X13" s="40"/>
      <c r="Y13" s="26" t="s">
        <v>35</v>
      </c>
      <c r="Z13" s="109" t="s">
        <v>96</v>
      </c>
      <c r="AA13" s="92"/>
      <c r="AB13" s="92"/>
      <c r="AC13" s="856" t="s">
        <v>343</v>
      </c>
      <c r="AD13" s="70" t="s">
        <v>97</v>
      </c>
      <c r="AE13" s="93"/>
      <c r="AF13" s="93"/>
      <c r="AG13" s="93"/>
      <c r="AH13" s="93"/>
      <c r="AI13" s="93"/>
      <c r="AJ13" s="234"/>
      <c r="AK13" s="423">
        <v>12</v>
      </c>
      <c r="AL13" s="924"/>
      <c r="AM13" s="542" t="s">
        <v>250</v>
      </c>
      <c r="AN13" s="543"/>
      <c r="AO13" s="543"/>
      <c r="AP13" s="543"/>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428"/>
    </row>
    <row r="14" spans="1:73" ht="12.6" customHeight="1">
      <c r="A14" s="539">
        <v>13</v>
      </c>
      <c r="B14" s="912"/>
      <c r="C14" s="151"/>
      <c r="D14" s="191"/>
      <c r="E14" s="191"/>
      <c r="F14" s="192"/>
      <c r="G14" s="975" t="s">
        <v>410</v>
      </c>
      <c r="H14" s="976"/>
      <c r="I14" s="976"/>
      <c r="J14" s="976"/>
      <c r="K14" s="976"/>
      <c r="L14" s="976"/>
      <c r="M14" s="976"/>
      <c r="N14" s="976"/>
      <c r="O14" s="976"/>
      <c r="P14" s="976"/>
      <c r="Q14" s="976"/>
      <c r="R14" s="976"/>
      <c r="S14" s="976"/>
      <c r="T14" s="977"/>
      <c r="U14" s="149"/>
      <c r="V14" s="39"/>
      <c r="W14" s="39"/>
      <c r="X14" s="152"/>
      <c r="Y14" s="109"/>
      <c r="Z14" s="26"/>
      <c r="AA14" s="26"/>
      <c r="AB14" s="157"/>
      <c r="AC14" s="157"/>
      <c r="AD14" s="26"/>
      <c r="AE14" s="157"/>
      <c r="AF14" s="157"/>
      <c r="AG14" s="26"/>
      <c r="AH14" s="157"/>
      <c r="AI14" s="157"/>
      <c r="AJ14" s="158"/>
      <c r="AK14" s="423">
        <v>13</v>
      </c>
      <c r="AL14" s="924"/>
      <c r="AM14" s="237"/>
      <c r="AN14" s="296"/>
      <c r="AO14" s="296"/>
      <c r="AP14" s="296"/>
      <c r="AQ14" s="301"/>
      <c r="AR14" s="301"/>
      <c r="AS14" s="301"/>
      <c r="AT14" s="301"/>
      <c r="AU14" s="302"/>
      <c r="AV14" s="93"/>
      <c r="AW14" s="49" t="s">
        <v>35</v>
      </c>
      <c r="AX14" s="93" t="s">
        <v>162</v>
      </c>
      <c r="AY14" s="93"/>
      <c r="AZ14" s="93"/>
      <c r="BA14" s="93"/>
      <c r="BB14" s="93"/>
      <c r="BC14" s="93"/>
      <c r="BD14" s="93"/>
      <c r="BE14" s="93"/>
      <c r="BF14" s="93"/>
      <c r="BG14" s="93"/>
      <c r="BH14" s="49"/>
      <c r="BI14" s="49" t="s">
        <v>35</v>
      </c>
      <c r="BJ14" s="93" t="s">
        <v>229</v>
      </c>
      <c r="BK14" s="93"/>
      <c r="BL14" s="93"/>
      <c r="BM14" s="93"/>
      <c r="BN14" s="93"/>
      <c r="BO14" s="93"/>
      <c r="BP14" s="93"/>
      <c r="BQ14" s="93"/>
      <c r="BR14" s="93"/>
      <c r="BS14" s="93"/>
      <c r="BT14" s="234"/>
    </row>
    <row r="15" spans="1:73" ht="12.6" customHeight="1">
      <c r="A15" s="539">
        <v>14</v>
      </c>
      <c r="B15" s="912"/>
      <c r="C15" s="151" t="s">
        <v>198</v>
      </c>
      <c r="D15" s="193"/>
      <c r="E15" s="193"/>
      <c r="F15" s="152"/>
      <c r="G15" s="978"/>
      <c r="H15" s="979"/>
      <c r="I15" s="979"/>
      <c r="J15" s="979"/>
      <c r="K15" s="979"/>
      <c r="L15" s="979"/>
      <c r="M15" s="979"/>
      <c r="N15" s="979"/>
      <c r="O15" s="979"/>
      <c r="P15" s="979"/>
      <c r="Q15" s="979"/>
      <c r="R15" s="979"/>
      <c r="S15" s="979"/>
      <c r="T15" s="980"/>
      <c r="U15" s="955" t="s">
        <v>98</v>
      </c>
      <c r="V15" s="956"/>
      <c r="W15" s="956"/>
      <c r="X15" s="957"/>
      <c r="Y15" s="973" t="s">
        <v>391</v>
      </c>
      <c r="Z15" s="949" t="s">
        <v>390</v>
      </c>
      <c r="AA15" s="949" t="s">
        <v>391</v>
      </c>
      <c r="AB15" s="938"/>
      <c r="AC15" s="971" t="s">
        <v>390</v>
      </c>
      <c r="AD15" s="949" t="s">
        <v>390</v>
      </c>
      <c r="AE15" s="949" t="s">
        <v>390</v>
      </c>
      <c r="AF15" s="934" t="s">
        <v>390</v>
      </c>
      <c r="AG15" s="973" t="s">
        <v>390</v>
      </c>
      <c r="AH15" s="949" t="s">
        <v>390</v>
      </c>
      <c r="AI15" s="949" t="s">
        <v>390</v>
      </c>
      <c r="AJ15" s="958" t="s">
        <v>390</v>
      </c>
      <c r="AK15" s="423">
        <v>14</v>
      </c>
      <c r="AL15" s="924"/>
      <c r="AM15" s="265" t="s">
        <v>119</v>
      </c>
      <c r="AN15" s="296" t="s">
        <v>163</v>
      </c>
      <c r="AO15" s="296"/>
      <c r="AP15" s="296"/>
      <c r="AQ15" s="296"/>
      <c r="AR15" s="296"/>
      <c r="AS15" s="296"/>
      <c r="AT15" s="296"/>
      <c r="AU15" s="297"/>
      <c r="AV15" s="303"/>
      <c r="AW15" s="303" t="s">
        <v>273</v>
      </c>
      <c r="AX15" s="303"/>
      <c r="AY15" s="303"/>
      <c r="AZ15" s="303"/>
      <c r="BA15" s="303"/>
      <c r="BB15" s="303"/>
      <c r="BC15" s="303"/>
      <c r="BD15" s="303"/>
      <c r="BE15" s="303"/>
      <c r="BF15" s="303"/>
      <c r="BG15" s="170"/>
      <c r="BH15" s="170"/>
      <c r="BI15" s="170"/>
      <c r="BJ15" s="170"/>
      <c r="BK15" s="170"/>
      <c r="BL15" s="170"/>
      <c r="BM15" s="170"/>
      <c r="BN15" s="170"/>
      <c r="BO15" s="170"/>
      <c r="BP15" s="170"/>
      <c r="BQ15" s="170"/>
      <c r="BR15" s="170"/>
      <c r="BS15" s="170"/>
      <c r="BT15" s="288"/>
    </row>
    <row r="16" spans="1:73" ht="12.6" customHeight="1">
      <c r="A16" s="539">
        <v>15</v>
      </c>
      <c r="B16" s="912"/>
      <c r="C16" s="153"/>
      <c r="D16" s="55"/>
      <c r="E16" s="55"/>
      <c r="F16" s="56"/>
      <c r="G16" s="981"/>
      <c r="H16" s="982"/>
      <c r="I16" s="982"/>
      <c r="J16" s="982"/>
      <c r="K16" s="982"/>
      <c r="L16" s="982"/>
      <c r="M16" s="982"/>
      <c r="N16" s="982"/>
      <c r="O16" s="982"/>
      <c r="P16" s="982"/>
      <c r="Q16" s="982"/>
      <c r="R16" s="982"/>
      <c r="S16" s="982"/>
      <c r="T16" s="983"/>
      <c r="U16" s="159"/>
      <c r="V16" s="43"/>
      <c r="W16" s="43"/>
      <c r="X16" s="44"/>
      <c r="Y16" s="974"/>
      <c r="Z16" s="950"/>
      <c r="AA16" s="950"/>
      <c r="AB16" s="939"/>
      <c r="AC16" s="972"/>
      <c r="AD16" s="950"/>
      <c r="AE16" s="950"/>
      <c r="AF16" s="935"/>
      <c r="AG16" s="974"/>
      <c r="AH16" s="950"/>
      <c r="AI16" s="950"/>
      <c r="AJ16" s="959"/>
      <c r="AK16" s="423">
        <v>15</v>
      </c>
      <c r="AL16" s="924"/>
      <c r="AM16" s="237"/>
      <c r="AN16" s="132"/>
      <c r="AO16" s="296"/>
      <c r="AP16" s="296"/>
      <c r="AQ16" s="296"/>
      <c r="AR16" s="296"/>
      <c r="AS16" s="296"/>
      <c r="AT16" s="296"/>
      <c r="AU16" s="297"/>
      <c r="AV16" s="452"/>
      <c r="AW16" s="453"/>
      <c r="AX16" s="453"/>
      <c r="AY16" s="453"/>
      <c r="AZ16" s="453"/>
      <c r="BA16" s="453"/>
      <c r="BB16" s="463"/>
      <c r="BC16" s="257"/>
      <c r="BD16" s="454"/>
      <c r="BE16" s="259" t="s">
        <v>0</v>
      </c>
      <c r="BF16" s="260"/>
      <c r="BG16" s="259" t="s">
        <v>1</v>
      </c>
      <c r="BH16" s="261"/>
      <c r="BI16" s="260" t="s">
        <v>6</v>
      </c>
      <c r="BJ16" s="260"/>
      <c r="BK16" s="455"/>
      <c r="BL16" s="371"/>
      <c r="BM16" s="257"/>
      <c r="BN16" s="456"/>
      <c r="BO16" s="259" t="s">
        <v>0</v>
      </c>
      <c r="BP16" s="260"/>
      <c r="BQ16" s="259" t="s">
        <v>1</v>
      </c>
      <c r="BR16" s="261"/>
      <c r="BS16" s="260" t="s">
        <v>6</v>
      </c>
      <c r="BT16" s="283"/>
    </row>
    <row r="17" spans="1:75" ht="12.6" customHeight="1">
      <c r="A17" s="539">
        <v>16</v>
      </c>
      <c r="B17" s="912"/>
      <c r="C17" s="960" t="s">
        <v>199</v>
      </c>
      <c r="D17" s="961"/>
      <c r="E17" s="961"/>
      <c r="F17" s="962"/>
      <c r="G17" s="48" t="s">
        <v>100</v>
      </c>
      <c r="H17" s="969" t="s">
        <v>390</v>
      </c>
      <c r="I17" s="969" t="s">
        <v>390</v>
      </c>
      <c r="J17" s="969" t="s">
        <v>390</v>
      </c>
      <c r="K17" s="160" t="s">
        <v>101</v>
      </c>
      <c r="L17" s="969" t="s">
        <v>390</v>
      </c>
      <c r="M17" s="969" t="s">
        <v>390</v>
      </c>
      <c r="N17" s="969" t="s">
        <v>390</v>
      </c>
      <c r="O17" s="969" t="s">
        <v>390</v>
      </c>
      <c r="P17" s="984"/>
      <c r="Q17" s="984"/>
      <c r="R17" s="984"/>
      <c r="S17" s="984"/>
      <c r="T17" s="985"/>
      <c r="U17" s="1045" t="s">
        <v>415</v>
      </c>
      <c r="V17" s="1046"/>
      <c r="W17" s="1046"/>
      <c r="X17" s="1046"/>
      <c r="Y17" s="1046"/>
      <c r="Z17" s="1046"/>
      <c r="AA17" s="1046"/>
      <c r="AB17" s="1046"/>
      <c r="AC17" s="1046"/>
      <c r="AD17" s="1046"/>
      <c r="AE17" s="1046"/>
      <c r="AF17" s="1046"/>
      <c r="AG17" s="1046"/>
      <c r="AH17" s="1046"/>
      <c r="AI17" s="162"/>
      <c r="AJ17" s="163" t="s">
        <v>102</v>
      </c>
      <c r="AK17" s="423">
        <v>16</v>
      </c>
      <c r="AL17" s="924"/>
      <c r="AM17" s="237"/>
      <c r="AN17" s="132"/>
      <c r="AO17" s="296"/>
      <c r="AP17" s="296"/>
      <c r="AQ17" s="296"/>
      <c r="AR17" s="296"/>
      <c r="AS17" s="296"/>
      <c r="AT17" s="296"/>
      <c r="AU17" s="297"/>
      <c r="AV17" s="440" t="s">
        <v>145</v>
      </c>
      <c r="AW17" s="27"/>
      <c r="AX17" s="27"/>
      <c r="AY17" s="27"/>
      <c r="AZ17" s="27"/>
      <c r="BA17" s="27"/>
      <c r="BB17" s="464"/>
      <c r="BC17" s="27" t="s">
        <v>40</v>
      </c>
      <c r="BD17" s="133"/>
      <c r="BE17" s="292"/>
      <c r="BF17" s="292"/>
      <c r="BG17" s="292"/>
      <c r="BH17" s="292"/>
      <c r="BI17" s="445"/>
      <c r="BJ17" s="292"/>
      <c r="BK17" s="267" t="s">
        <v>117</v>
      </c>
      <c r="BL17" s="26"/>
      <c r="BM17" s="27" t="s">
        <v>40</v>
      </c>
      <c r="BN17" s="293"/>
      <c r="BO17" s="292"/>
      <c r="BP17" s="292"/>
      <c r="BQ17" s="292"/>
      <c r="BR17" s="292"/>
      <c r="BS17" s="292"/>
      <c r="BT17" s="308"/>
    </row>
    <row r="18" spans="1:75" ht="12.6" customHeight="1">
      <c r="A18" s="539">
        <v>17</v>
      </c>
      <c r="B18" s="912"/>
      <c r="C18" s="963"/>
      <c r="D18" s="964"/>
      <c r="E18" s="964"/>
      <c r="F18" s="965"/>
      <c r="G18" s="164"/>
      <c r="H18" s="970"/>
      <c r="I18" s="970"/>
      <c r="J18" s="970"/>
      <c r="K18" s="165"/>
      <c r="L18" s="970"/>
      <c r="M18" s="970"/>
      <c r="N18" s="970"/>
      <c r="O18" s="970"/>
      <c r="P18" s="986"/>
      <c r="Q18" s="986"/>
      <c r="R18" s="986"/>
      <c r="S18" s="986"/>
      <c r="T18" s="987"/>
      <c r="U18" s="1047"/>
      <c r="V18" s="1048"/>
      <c r="W18" s="1048"/>
      <c r="X18" s="1048"/>
      <c r="Y18" s="1048"/>
      <c r="Z18" s="1048"/>
      <c r="AA18" s="1048"/>
      <c r="AB18" s="1048"/>
      <c r="AC18" s="1048"/>
      <c r="AD18" s="1048"/>
      <c r="AE18" s="1048"/>
      <c r="AF18" s="1048"/>
      <c r="AG18" s="1048"/>
      <c r="AH18" s="1048"/>
      <c r="AI18" s="167"/>
      <c r="AJ18" s="168"/>
      <c r="AK18" s="423">
        <v>17</v>
      </c>
      <c r="AL18" s="924"/>
      <c r="AM18" s="237"/>
      <c r="AN18" s="132"/>
      <c r="AO18" s="438"/>
      <c r="AP18" s="438"/>
      <c r="AQ18" s="438"/>
      <c r="AR18" s="438"/>
      <c r="AS18" s="438"/>
      <c r="AT18" s="438"/>
      <c r="AU18" s="429"/>
      <c r="AV18" s="457" t="s">
        <v>146</v>
      </c>
      <c r="AW18" s="262"/>
      <c r="AX18" s="262"/>
      <c r="AY18" s="458"/>
      <c r="AZ18" s="458"/>
      <c r="BA18" s="458"/>
      <c r="BB18" s="465"/>
      <c r="BC18" s="262"/>
      <c r="BD18" s="460"/>
      <c r="BE18" s="363"/>
      <c r="BF18" s="363"/>
      <c r="BG18" s="363"/>
      <c r="BH18" s="363"/>
      <c r="BI18" s="462"/>
      <c r="BJ18" s="363"/>
      <c r="BK18" s="368"/>
      <c r="BL18" s="459"/>
      <c r="BM18" s="262"/>
      <c r="BN18" s="460"/>
      <c r="BO18" s="363"/>
      <c r="BP18" s="363"/>
      <c r="BQ18" s="363"/>
      <c r="BR18" s="363"/>
      <c r="BS18" s="363"/>
      <c r="BT18" s="461"/>
    </row>
    <row r="19" spans="1:75" ht="12.6" customHeight="1">
      <c r="A19" s="539">
        <v>18</v>
      </c>
      <c r="B19" s="912"/>
      <c r="C19" s="963"/>
      <c r="D19" s="964"/>
      <c r="E19" s="964"/>
      <c r="F19" s="965"/>
      <c r="G19" s="1041" t="s">
        <v>395</v>
      </c>
      <c r="H19" s="1042"/>
      <c r="I19" s="1042"/>
      <c r="J19" s="1042"/>
      <c r="K19" s="1042"/>
      <c r="L19" s="172"/>
      <c r="M19" s="173" t="s">
        <v>104</v>
      </c>
      <c r="N19" s="1043" t="s">
        <v>412</v>
      </c>
      <c r="O19" s="1042"/>
      <c r="P19" s="1042"/>
      <c r="Q19" s="1042"/>
      <c r="R19" s="1042"/>
      <c r="S19" s="175"/>
      <c r="T19" s="176" t="s">
        <v>105</v>
      </c>
      <c r="U19" s="1049" t="s">
        <v>416</v>
      </c>
      <c r="V19" s="1050"/>
      <c r="W19" s="1050"/>
      <c r="X19" s="1050"/>
      <c r="Y19" s="1050"/>
      <c r="Z19" s="1050"/>
      <c r="AA19" s="1050"/>
      <c r="AB19" s="1050"/>
      <c r="AC19" s="1050"/>
      <c r="AD19" s="1050"/>
      <c r="AE19" s="1050"/>
      <c r="AF19" s="1050"/>
      <c r="AG19" s="171"/>
      <c r="AH19" s="171"/>
      <c r="AI19" s="171"/>
      <c r="AJ19" s="178" t="s">
        <v>106</v>
      </c>
      <c r="AK19" s="423">
        <v>18</v>
      </c>
      <c r="AL19" s="924"/>
      <c r="AM19" s="237"/>
      <c r="AN19" s="132"/>
      <c r="AO19" s="438"/>
      <c r="AP19" s="438"/>
      <c r="AQ19" s="438"/>
      <c r="AR19" s="438"/>
      <c r="AS19" s="438"/>
      <c r="AT19" s="438"/>
      <c r="AU19" s="429"/>
      <c r="AV19" s="988" t="s">
        <v>130</v>
      </c>
      <c r="AW19" s="989"/>
      <c r="AX19" s="989"/>
      <c r="AY19" s="989"/>
      <c r="AZ19" s="989"/>
      <c r="BA19" s="990"/>
      <c r="BB19" s="451"/>
      <c r="BC19" s="451"/>
      <c r="BD19" s="451"/>
      <c r="BE19" s="451"/>
      <c r="BF19" s="451"/>
      <c r="BG19" s="311"/>
      <c r="BH19" s="466"/>
      <c r="BI19" s="446"/>
      <c r="BJ19" s="446"/>
      <c r="BK19" s="446"/>
      <c r="BL19" s="446"/>
      <c r="BM19" s="446"/>
      <c r="BN19" s="446"/>
      <c r="BO19" s="70"/>
      <c r="BP19" s="170"/>
      <c r="BQ19" s="170"/>
      <c r="BR19" s="170"/>
      <c r="BS19" s="170"/>
      <c r="BT19" s="287"/>
      <c r="BU19" s="264"/>
      <c r="BV19" s="264"/>
      <c r="BW19" s="264"/>
    </row>
    <row r="20" spans="1:75" ht="12.6" customHeight="1" thickBot="1">
      <c r="A20" s="539">
        <v>19</v>
      </c>
      <c r="B20" s="913"/>
      <c r="C20" s="966"/>
      <c r="D20" s="967"/>
      <c r="E20" s="967"/>
      <c r="F20" s="968"/>
      <c r="G20" s="908"/>
      <c r="H20" s="909"/>
      <c r="I20" s="909"/>
      <c r="J20" s="909"/>
      <c r="K20" s="909"/>
      <c r="L20" s="181"/>
      <c r="M20" s="182"/>
      <c r="N20" s="1044"/>
      <c r="O20" s="909"/>
      <c r="P20" s="909"/>
      <c r="Q20" s="909"/>
      <c r="R20" s="909"/>
      <c r="S20" s="181"/>
      <c r="T20" s="184"/>
      <c r="U20" s="1051"/>
      <c r="V20" s="909"/>
      <c r="W20" s="909"/>
      <c r="X20" s="909"/>
      <c r="Y20" s="909"/>
      <c r="Z20" s="909"/>
      <c r="AA20" s="909"/>
      <c r="AB20" s="909"/>
      <c r="AC20" s="909"/>
      <c r="AD20" s="909"/>
      <c r="AE20" s="909"/>
      <c r="AF20" s="909"/>
      <c r="AG20" s="180"/>
      <c r="AH20" s="180"/>
      <c r="AI20" s="180"/>
      <c r="AJ20" s="186"/>
      <c r="AK20" s="423">
        <v>19</v>
      </c>
      <c r="AL20" s="925"/>
      <c r="AM20" s="549"/>
      <c r="AN20" s="540"/>
      <c r="AO20" s="448"/>
      <c r="AP20" s="448"/>
      <c r="AQ20" s="448"/>
      <c r="AR20" s="448"/>
      <c r="AS20" s="448"/>
      <c r="AT20" s="448"/>
      <c r="AU20" s="449"/>
      <c r="AV20" s="991"/>
      <c r="AW20" s="992"/>
      <c r="AX20" s="992"/>
      <c r="AY20" s="992"/>
      <c r="AZ20" s="992"/>
      <c r="BA20" s="993"/>
      <c r="BB20" s="550"/>
      <c r="BC20" s="550"/>
      <c r="BD20" s="550"/>
      <c r="BE20" s="550"/>
      <c r="BF20" s="550"/>
      <c r="BG20" s="291"/>
      <c r="BH20" s="504"/>
      <c r="BI20" s="551" t="s">
        <v>148</v>
      </c>
      <c r="BJ20" s="552"/>
      <c r="BK20" s="551" t="s">
        <v>274</v>
      </c>
      <c r="BL20" s="553"/>
      <c r="BM20" s="553"/>
      <c r="BN20" s="553"/>
      <c r="BO20" s="554"/>
      <c r="BP20" s="554"/>
      <c r="BQ20" s="554"/>
      <c r="BR20" s="554"/>
      <c r="BS20" s="295"/>
      <c r="BT20" s="555"/>
      <c r="BU20" s="190"/>
      <c r="BV20" s="190"/>
      <c r="BW20" s="190"/>
    </row>
    <row r="21" spans="1:75" ht="12.6" customHeight="1" thickBot="1">
      <c r="A21" s="539">
        <v>20</v>
      </c>
      <c r="B21" s="204"/>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423">
        <v>20</v>
      </c>
      <c r="AL21" s="544"/>
      <c r="AM21" s="29"/>
      <c r="AN21" s="541"/>
      <c r="AO21" s="541"/>
      <c r="AP21" s="541"/>
      <c r="AQ21" s="541"/>
      <c r="AR21" s="541"/>
      <c r="AS21" s="541"/>
      <c r="AT21" s="541"/>
      <c r="AU21" s="541"/>
      <c r="AV21" s="541"/>
      <c r="AW21" s="541"/>
      <c r="AX21" s="29"/>
      <c r="AY21" s="546"/>
      <c r="AZ21" s="546"/>
      <c r="BA21" s="546"/>
      <c r="BB21" s="546"/>
      <c r="BC21" s="546"/>
      <c r="BD21" s="546"/>
      <c r="BE21" s="29"/>
      <c r="BF21" s="29"/>
      <c r="BG21" s="546"/>
      <c r="BH21" s="546"/>
      <c r="BI21" s="546"/>
      <c r="BJ21" s="546"/>
      <c r="BK21" s="546"/>
      <c r="BL21" s="546"/>
      <c r="BM21" s="29"/>
      <c r="BN21" s="29"/>
      <c r="BO21" s="30"/>
      <c r="BP21" s="30"/>
      <c r="BQ21" s="545"/>
      <c r="BR21" s="545"/>
      <c r="BS21" s="29"/>
      <c r="BT21" s="29"/>
      <c r="BU21" s="190"/>
      <c r="BV21" s="190"/>
      <c r="BW21" s="190"/>
    </row>
    <row r="22" spans="1:75" ht="12.6" customHeight="1">
      <c r="A22" s="539">
        <v>21</v>
      </c>
      <c r="B22" s="204"/>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423">
        <v>21</v>
      </c>
      <c r="AL22" s="923" t="s">
        <v>269</v>
      </c>
      <c r="AM22" s="994" t="s">
        <v>251</v>
      </c>
      <c r="AN22" s="995"/>
      <c r="AO22" s="995"/>
      <c r="AP22" s="995"/>
      <c r="AQ22" s="995"/>
      <c r="AR22" s="996"/>
      <c r="AS22" s="1052" t="str">
        <f>+G14</f>
        <v>地域　朋佳</v>
      </c>
      <c r="AT22" s="1053"/>
      <c r="AU22" s="1053"/>
      <c r="AV22" s="1053"/>
      <c r="AW22" s="1053"/>
      <c r="AX22" s="1053"/>
      <c r="AY22" s="1053"/>
      <c r="AZ22" s="1053"/>
      <c r="BA22" s="1053"/>
      <c r="BB22" s="1053"/>
      <c r="BC22" s="1053"/>
      <c r="BD22" s="1053"/>
      <c r="BE22" s="1053"/>
      <c r="BF22" s="1053"/>
      <c r="BG22" s="1053"/>
      <c r="BH22" s="1053"/>
      <c r="BI22" s="1053"/>
      <c r="BJ22" s="1053"/>
      <c r="BK22" s="1053"/>
      <c r="BL22" s="1053"/>
      <c r="BM22" s="1053"/>
      <c r="BN22" s="1053"/>
      <c r="BO22" s="1053"/>
      <c r="BP22" s="1053"/>
      <c r="BQ22" s="1053"/>
      <c r="BR22" s="1053"/>
      <c r="BS22" s="1053"/>
      <c r="BT22" s="1054"/>
      <c r="BU22" s="190"/>
      <c r="BV22" s="190"/>
      <c r="BW22" s="190"/>
    </row>
    <row r="23" spans="1:75" ht="12.6" customHeight="1" thickBot="1">
      <c r="A23" s="539">
        <v>22</v>
      </c>
      <c r="B23" s="204"/>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423">
        <v>22</v>
      </c>
      <c r="AL23" s="924"/>
      <c r="AM23" s="997"/>
      <c r="AN23" s="998"/>
      <c r="AO23" s="998"/>
      <c r="AP23" s="998"/>
      <c r="AQ23" s="998"/>
      <c r="AR23" s="999"/>
      <c r="AS23" s="1055"/>
      <c r="AT23" s="1056"/>
      <c r="AU23" s="1056"/>
      <c r="AV23" s="1056"/>
      <c r="AW23" s="1056"/>
      <c r="AX23" s="1056"/>
      <c r="AY23" s="1056"/>
      <c r="AZ23" s="1056"/>
      <c r="BA23" s="1056"/>
      <c r="BB23" s="1056"/>
      <c r="BC23" s="1056"/>
      <c r="BD23" s="1056"/>
      <c r="BE23" s="1056"/>
      <c r="BF23" s="1056"/>
      <c r="BG23" s="1056"/>
      <c r="BH23" s="1056"/>
      <c r="BI23" s="1056"/>
      <c r="BJ23" s="1056"/>
      <c r="BK23" s="1056"/>
      <c r="BL23" s="1056"/>
      <c r="BM23" s="1056"/>
      <c r="BN23" s="1056"/>
      <c r="BO23" s="1056"/>
      <c r="BP23" s="1056"/>
      <c r="BQ23" s="1056"/>
      <c r="BR23" s="1056"/>
      <c r="BS23" s="1056"/>
      <c r="BT23" s="1057"/>
      <c r="BU23" s="190"/>
      <c r="BV23" s="190"/>
      <c r="BW23" s="190"/>
    </row>
    <row r="24" spans="1:75" ht="12.6" customHeight="1">
      <c r="A24" s="539">
        <v>23</v>
      </c>
      <c r="B24" s="911" t="s">
        <v>108</v>
      </c>
      <c r="C24" s="141"/>
      <c r="D24" s="142"/>
      <c r="E24" s="142"/>
      <c r="F24" s="142"/>
      <c r="G24" s="144"/>
      <c r="H24" s="187" t="s">
        <v>200</v>
      </c>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8"/>
      <c r="AK24" s="423">
        <v>23</v>
      </c>
      <c r="AL24" s="924"/>
      <c r="AM24" s="960" t="s">
        <v>252</v>
      </c>
      <c r="AN24" s="961"/>
      <c r="AO24" s="961"/>
      <c r="AP24" s="961"/>
      <c r="AQ24" s="961"/>
      <c r="AR24" s="1000"/>
      <c r="AS24" s="1002" t="s">
        <v>40</v>
      </c>
      <c r="AT24" s="1003"/>
      <c r="AU24" s="92"/>
      <c r="AV24" s="92"/>
      <c r="AW24" s="1006" t="s">
        <v>0</v>
      </c>
      <c r="AX24" s="578"/>
      <c r="AY24" s="1006" t="s">
        <v>126</v>
      </c>
      <c r="AZ24" s="92"/>
      <c r="BA24" s="1006" t="s">
        <v>44</v>
      </c>
      <c r="BB24" s="92"/>
      <c r="BC24" s="92"/>
      <c r="BD24" s="960" t="s">
        <v>254</v>
      </c>
      <c r="BE24" s="961"/>
      <c r="BF24" s="961"/>
      <c r="BG24" s="961"/>
      <c r="BH24" s="961"/>
      <c r="BI24" s="1000"/>
      <c r="BJ24" s="1002" t="s">
        <v>40</v>
      </c>
      <c r="BK24" s="1003"/>
      <c r="BL24" s="92"/>
      <c r="BM24" s="92"/>
      <c r="BN24" s="1006" t="s">
        <v>0</v>
      </c>
      <c r="BO24" s="578"/>
      <c r="BP24" s="1006" t="s">
        <v>126</v>
      </c>
      <c r="BQ24" s="92"/>
      <c r="BR24" s="1006" t="s">
        <v>44</v>
      </c>
      <c r="BS24" s="92"/>
      <c r="BT24" s="313"/>
      <c r="BU24" s="190"/>
      <c r="BV24" s="190"/>
      <c r="BW24" s="190"/>
    </row>
    <row r="25" spans="1:75" ht="12.6" customHeight="1">
      <c r="A25" s="539">
        <v>24</v>
      </c>
      <c r="B25" s="912"/>
      <c r="C25" s="151"/>
      <c r="D25" s="193" t="s">
        <v>109</v>
      </c>
      <c r="E25" s="193"/>
      <c r="F25" s="193"/>
      <c r="G25" s="152"/>
      <c r="H25" s="1011" t="s">
        <v>95</v>
      </c>
      <c r="I25" s="1012"/>
      <c r="J25" s="1013"/>
      <c r="K25" s="1020" t="str">
        <f>+G14</f>
        <v>地域　朋佳</v>
      </c>
      <c r="L25" s="1021"/>
      <c r="M25" s="1021"/>
      <c r="N25" s="1021"/>
      <c r="O25" s="1021"/>
      <c r="P25" s="1021"/>
      <c r="Q25" s="1021"/>
      <c r="R25" s="1021"/>
      <c r="S25" s="1021"/>
      <c r="T25" s="1021"/>
      <c r="U25" s="1021"/>
      <c r="V25" s="1021"/>
      <c r="W25" s="1021"/>
      <c r="X25" s="1021"/>
      <c r="Y25" s="1021"/>
      <c r="Z25" s="1021"/>
      <c r="AA25" s="1021"/>
      <c r="AB25" s="1022"/>
      <c r="AC25" s="1029" t="s">
        <v>3</v>
      </c>
      <c r="AD25" s="1030"/>
      <c r="AE25" s="1033" t="s">
        <v>0</v>
      </c>
      <c r="AF25" s="1034"/>
      <c r="AG25" s="1033" t="s">
        <v>1</v>
      </c>
      <c r="AH25" s="1035"/>
      <c r="AI25" s="1034" t="s">
        <v>6</v>
      </c>
      <c r="AJ25" s="1075"/>
      <c r="AK25" s="423">
        <v>24</v>
      </c>
      <c r="AL25" s="924"/>
      <c r="AM25" s="963"/>
      <c r="AN25" s="964"/>
      <c r="AO25" s="964"/>
      <c r="AP25" s="964"/>
      <c r="AQ25" s="964"/>
      <c r="AR25" s="1001"/>
      <c r="AS25" s="1004"/>
      <c r="AT25" s="1005"/>
      <c r="AU25" s="109"/>
      <c r="AV25" s="109"/>
      <c r="AW25" s="1007"/>
      <c r="AX25" s="109"/>
      <c r="AY25" s="1007"/>
      <c r="AZ25" s="109"/>
      <c r="BA25" s="1007"/>
      <c r="BB25" s="109"/>
      <c r="BC25" s="109"/>
      <c r="BD25" s="963"/>
      <c r="BE25" s="964"/>
      <c r="BF25" s="964"/>
      <c r="BG25" s="964"/>
      <c r="BH25" s="964"/>
      <c r="BI25" s="1001"/>
      <c r="BJ25" s="1004"/>
      <c r="BK25" s="1005"/>
      <c r="BL25" s="109"/>
      <c r="BM25" s="109"/>
      <c r="BN25" s="1007"/>
      <c r="BO25" s="109"/>
      <c r="BP25" s="1007"/>
      <c r="BQ25" s="109"/>
      <c r="BR25" s="1007"/>
      <c r="BS25" s="109"/>
      <c r="BT25" s="216"/>
    </row>
    <row r="26" spans="1:75" ht="12.6" customHeight="1">
      <c r="A26" s="539">
        <v>25</v>
      </c>
      <c r="B26" s="912"/>
      <c r="C26" s="151"/>
      <c r="D26" s="193" t="s">
        <v>110</v>
      </c>
      <c r="E26" s="193"/>
      <c r="F26" s="193"/>
      <c r="G26" s="152"/>
      <c r="H26" s="1014"/>
      <c r="I26" s="1015"/>
      <c r="J26" s="1016"/>
      <c r="K26" s="1023"/>
      <c r="L26" s="1024"/>
      <c r="M26" s="1024"/>
      <c r="N26" s="1024"/>
      <c r="O26" s="1024"/>
      <c r="P26" s="1024"/>
      <c r="Q26" s="1024"/>
      <c r="R26" s="1024"/>
      <c r="S26" s="1024"/>
      <c r="T26" s="1024"/>
      <c r="U26" s="1024"/>
      <c r="V26" s="1024"/>
      <c r="W26" s="1024"/>
      <c r="X26" s="1024"/>
      <c r="Y26" s="1024"/>
      <c r="Z26" s="1024"/>
      <c r="AA26" s="1024"/>
      <c r="AB26" s="1025"/>
      <c r="AC26" s="1014"/>
      <c r="AD26" s="1031"/>
      <c r="AE26" s="949" t="s">
        <v>391</v>
      </c>
      <c r="AF26" s="949" t="s">
        <v>336</v>
      </c>
      <c r="AG26" s="949" t="s">
        <v>391</v>
      </c>
      <c r="AH26" s="949" t="s">
        <v>399</v>
      </c>
      <c r="AI26" s="949" t="s">
        <v>391</v>
      </c>
      <c r="AJ26" s="1009" t="s">
        <v>399</v>
      </c>
      <c r="AK26" s="423">
        <v>25</v>
      </c>
      <c r="AL26" s="924"/>
      <c r="AM26" s="46"/>
      <c r="AN26" s="127"/>
      <c r="AO26" s="127"/>
      <c r="AP26" s="127"/>
      <c r="AQ26" s="127"/>
      <c r="AR26" s="558"/>
      <c r="AS26" s="93"/>
      <c r="AT26" s="93"/>
      <c r="AU26" s="93"/>
      <c r="AV26" s="93"/>
      <c r="AW26" s="92"/>
      <c r="AX26" s="579"/>
      <c r="AY26" s="579"/>
      <c r="AZ26" s="49"/>
      <c r="BA26" s="92"/>
      <c r="BB26" s="49"/>
      <c r="BC26" s="49"/>
      <c r="BD26" s="46"/>
      <c r="BE26" s="128"/>
      <c r="BF26" s="47"/>
      <c r="BG26" s="47"/>
      <c r="BH26" s="47"/>
      <c r="BI26" s="565"/>
      <c r="BJ26" s="49"/>
      <c r="BK26" s="92"/>
      <c r="BL26" s="92"/>
      <c r="BM26" s="92"/>
      <c r="BN26" s="92"/>
      <c r="BO26" s="92"/>
      <c r="BP26" s="92"/>
      <c r="BQ26" s="92"/>
      <c r="BR26" s="92"/>
      <c r="BS26" s="92"/>
      <c r="BT26" s="313"/>
    </row>
    <row r="27" spans="1:75" ht="12.6" customHeight="1" thickBot="1">
      <c r="A27" s="539">
        <v>26</v>
      </c>
      <c r="B27" s="913"/>
      <c r="C27" s="230"/>
      <c r="D27" s="231"/>
      <c r="E27" s="231"/>
      <c r="F27" s="231"/>
      <c r="G27" s="232"/>
      <c r="H27" s="1017"/>
      <c r="I27" s="1018"/>
      <c r="J27" s="1019"/>
      <c r="K27" s="1026"/>
      <c r="L27" s="1027"/>
      <c r="M27" s="1027"/>
      <c r="N27" s="1027"/>
      <c r="O27" s="1027"/>
      <c r="P27" s="1027"/>
      <c r="Q27" s="1027"/>
      <c r="R27" s="1027"/>
      <c r="S27" s="1027"/>
      <c r="T27" s="1027"/>
      <c r="U27" s="1027"/>
      <c r="V27" s="1027"/>
      <c r="W27" s="1027"/>
      <c r="X27" s="1027"/>
      <c r="Y27" s="1027"/>
      <c r="Z27" s="1027"/>
      <c r="AA27" s="1027"/>
      <c r="AB27" s="1028"/>
      <c r="AC27" s="1017"/>
      <c r="AD27" s="1032"/>
      <c r="AE27" s="1008"/>
      <c r="AF27" s="1008"/>
      <c r="AG27" s="1008"/>
      <c r="AH27" s="1008"/>
      <c r="AI27" s="1008"/>
      <c r="AJ27" s="1010"/>
      <c r="AK27" s="423">
        <v>26</v>
      </c>
      <c r="AL27" s="924"/>
      <c r="AM27" s="151" t="s">
        <v>253</v>
      </c>
      <c r="AN27" s="132"/>
      <c r="AO27" s="132"/>
      <c r="AP27" s="132"/>
      <c r="AQ27" s="132"/>
      <c r="AR27" s="562"/>
      <c r="AS27" s="70"/>
      <c r="AT27" s="887" t="s">
        <v>400</v>
      </c>
      <c r="AU27" s="70" t="s">
        <v>255</v>
      </c>
      <c r="AV27" s="70"/>
      <c r="AW27" s="109"/>
      <c r="AX27" s="577"/>
      <c r="AY27" s="577"/>
      <c r="AZ27" s="26"/>
      <c r="BA27" s="109"/>
      <c r="BB27" s="26"/>
      <c r="BC27" s="26"/>
      <c r="BD27" s="151" t="s">
        <v>263</v>
      </c>
      <c r="BE27" s="39"/>
      <c r="BF27" s="193"/>
      <c r="BG27" s="193"/>
      <c r="BH27" s="193"/>
      <c r="BI27" s="563"/>
      <c r="BJ27" s="26"/>
      <c r="BK27" s="886" t="s">
        <v>400</v>
      </c>
      <c r="BL27" s="468" t="s">
        <v>258</v>
      </c>
      <c r="BM27" s="425"/>
      <c r="BN27" s="425"/>
      <c r="BO27" s="425"/>
      <c r="BP27" s="425"/>
      <c r="BQ27" s="425"/>
      <c r="BR27" s="109"/>
      <c r="BS27" s="109"/>
      <c r="BT27" s="216"/>
    </row>
    <row r="28" spans="1:75" ht="12.6" customHeight="1">
      <c r="A28" s="539">
        <v>27</v>
      </c>
      <c r="B28" s="204"/>
      <c r="C28" s="1058" t="s">
        <v>111</v>
      </c>
      <c r="D28" s="1058"/>
      <c r="E28" s="1058"/>
      <c r="F28" s="1058"/>
      <c r="G28" s="1058"/>
      <c r="H28" s="1058"/>
      <c r="I28" s="1058"/>
      <c r="J28" s="1058"/>
      <c r="K28" s="1058"/>
      <c r="L28" s="1058"/>
      <c r="M28" s="1058"/>
      <c r="N28" s="1058"/>
      <c r="O28" s="1058"/>
      <c r="P28" s="1058"/>
      <c r="Q28" s="1058"/>
      <c r="R28" s="1058"/>
      <c r="S28" s="1058"/>
      <c r="T28" s="1058"/>
      <c r="U28" s="1058"/>
      <c r="V28" s="1058"/>
      <c r="W28" s="1058"/>
      <c r="X28" s="1058"/>
      <c r="Y28" s="1058"/>
      <c r="Z28" s="1058"/>
      <c r="AA28" s="1058"/>
      <c r="AB28" s="1058"/>
      <c r="AC28" s="1058"/>
      <c r="AD28" s="1058"/>
      <c r="AE28" s="1058"/>
      <c r="AF28" s="1058"/>
      <c r="AG28" s="1058"/>
      <c r="AH28" s="1058"/>
      <c r="AI28" s="1058"/>
      <c r="AJ28" s="1058"/>
      <c r="AK28" s="423">
        <v>27</v>
      </c>
      <c r="AL28" s="924"/>
      <c r="AM28" s="151"/>
      <c r="AN28" s="132"/>
      <c r="AO28" s="132"/>
      <c r="AP28" s="132"/>
      <c r="AQ28" s="132"/>
      <c r="AR28" s="562"/>
      <c r="AS28" s="70"/>
      <c r="AT28" s="70"/>
      <c r="AU28" s="70"/>
      <c r="AV28" s="70"/>
      <c r="AW28" s="109"/>
      <c r="AX28" s="109"/>
      <c r="AY28" s="109"/>
      <c r="AZ28" s="109"/>
      <c r="BA28" s="109"/>
      <c r="BB28" s="109"/>
      <c r="BC28" s="109"/>
      <c r="BD28" s="151" t="s">
        <v>264</v>
      </c>
      <c r="BE28" s="193"/>
      <c r="BF28" s="193"/>
      <c r="BG28" s="193"/>
      <c r="BH28" s="193"/>
      <c r="BI28" s="563"/>
      <c r="BJ28" s="26"/>
      <c r="BK28" s="109"/>
      <c r="BL28" s="425"/>
      <c r="BM28" s="425"/>
      <c r="BN28" s="425"/>
      <c r="BO28" s="425"/>
      <c r="BP28" s="425"/>
      <c r="BQ28" s="425"/>
      <c r="BR28" s="109"/>
      <c r="BS28" s="109"/>
      <c r="BT28" s="216"/>
    </row>
    <row r="29" spans="1:75" ht="12.6" customHeight="1">
      <c r="A29" s="539">
        <v>28</v>
      </c>
      <c r="B29" s="204"/>
      <c r="C29" s="1059"/>
      <c r="D29" s="1059"/>
      <c r="E29" s="1059"/>
      <c r="F29" s="1059"/>
      <c r="G29" s="1059"/>
      <c r="H29" s="1059"/>
      <c r="I29" s="1059"/>
      <c r="J29" s="1059"/>
      <c r="K29" s="1059"/>
      <c r="L29" s="1059"/>
      <c r="M29" s="1059"/>
      <c r="N29" s="1059"/>
      <c r="O29" s="1059"/>
      <c r="P29" s="1059"/>
      <c r="Q29" s="1059"/>
      <c r="R29" s="1059"/>
      <c r="S29" s="1059"/>
      <c r="T29" s="1059"/>
      <c r="U29" s="1059"/>
      <c r="V29" s="1059"/>
      <c r="W29" s="1059"/>
      <c r="X29" s="1059"/>
      <c r="Y29" s="1059"/>
      <c r="Z29" s="1059"/>
      <c r="AA29" s="1059"/>
      <c r="AB29" s="1059"/>
      <c r="AC29" s="1059"/>
      <c r="AD29" s="1059"/>
      <c r="AE29" s="1059"/>
      <c r="AF29" s="1059"/>
      <c r="AG29" s="1059"/>
      <c r="AH29" s="1059"/>
      <c r="AI29" s="1059"/>
      <c r="AJ29" s="1059"/>
      <c r="AK29" s="423">
        <v>28</v>
      </c>
      <c r="AL29" s="924"/>
      <c r="AM29" s="151"/>
      <c r="AN29" s="132"/>
      <c r="AO29" s="132"/>
      <c r="AP29" s="132"/>
      <c r="AQ29" s="132"/>
      <c r="AR29" s="562"/>
      <c r="AS29" s="70"/>
      <c r="AT29" s="70" t="s">
        <v>136</v>
      </c>
      <c r="AU29" s="70" t="s">
        <v>256</v>
      </c>
      <c r="AV29" s="70"/>
      <c r="AW29" s="109"/>
      <c r="AX29" s="70"/>
      <c r="AY29" s="156"/>
      <c r="AZ29" s="70" t="s">
        <v>257</v>
      </c>
      <c r="BA29" s="26"/>
      <c r="BB29" s="277"/>
      <c r="BC29" s="277"/>
      <c r="BD29" s="149"/>
      <c r="BE29" s="564"/>
      <c r="BF29" s="132"/>
      <c r="BG29" s="132"/>
      <c r="BH29" s="132"/>
      <c r="BI29" s="563"/>
      <c r="BJ29" s="26"/>
      <c r="BK29" s="109" t="s">
        <v>136</v>
      </c>
      <c r="BL29" s="468" t="s">
        <v>259</v>
      </c>
      <c r="BM29" s="425"/>
      <c r="BN29" s="425"/>
      <c r="BO29" s="425"/>
      <c r="BP29" s="425"/>
      <c r="BQ29" s="425"/>
      <c r="BR29" s="109"/>
      <c r="BS29" s="109"/>
      <c r="BT29" s="216"/>
    </row>
    <row r="30" spans="1:75" ht="12.6" customHeight="1">
      <c r="A30" s="539">
        <v>29</v>
      </c>
      <c r="B30" s="205"/>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423">
        <v>29</v>
      </c>
      <c r="AL30" s="924"/>
      <c r="AM30" s="151"/>
      <c r="AN30" s="132"/>
      <c r="AO30" s="132"/>
      <c r="AP30" s="132"/>
      <c r="AQ30" s="132"/>
      <c r="AR30" s="562"/>
      <c r="AS30" s="70"/>
      <c r="AT30" s="70"/>
      <c r="AU30" s="70"/>
      <c r="AV30" s="70"/>
      <c r="AW30" s="109"/>
      <c r="AX30" s="70"/>
      <c r="AY30" s="70"/>
      <c r="AZ30" s="277"/>
      <c r="BA30" s="26"/>
      <c r="BB30" s="277"/>
      <c r="BC30" s="277"/>
      <c r="BD30" s="149"/>
      <c r="BE30" s="564"/>
      <c r="BF30" s="132"/>
      <c r="BG30" s="132"/>
      <c r="BH30" s="132"/>
      <c r="BI30" s="563"/>
      <c r="BJ30" s="109"/>
      <c r="BK30" s="109"/>
      <c r="BL30" s="109"/>
      <c r="BM30" s="109"/>
      <c r="BN30" s="109"/>
      <c r="BO30" s="109"/>
      <c r="BP30" s="109"/>
      <c r="BQ30" s="109"/>
      <c r="BR30" s="109"/>
      <c r="BS30" s="109"/>
      <c r="BT30" s="216"/>
    </row>
    <row r="31" spans="1:75" ht="12.6" customHeight="1">
      <c r="A31" s="539">
        <v>30</v>
      </c>
      <c r="B31" s="204"/>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423">
        <v>30</v>
      </c>
      <c r="AL31" s="924"/>
      <c r="AM31" s="580"/>
      <c r="AN31" s="42"/>
      <c r="AO31" s="581"/>
      <c r="AP31" s="581"/>
      <c r="AQ31" s="581"/>
      <c r="AR31" s="582"/>
      <c r="AS31" s="583"/>
      <c r="AT31" s="583"/>
      <c r="AU31" s="583"/>
      <c r="AV31" s="10"/>
      <c r="AW31" s="10"/>
      <c r="AX31" s="10"/>
      <c r="AY31" s="10"/>
      <c r="AZ31" s="10"/>
      <c r="BA31" s="10"/>
      <c r="BB31" s="97"/>
      <c r="BC31" s="97"/>
      <c r="BD31" s="584"/>
      <c r="BE31" s="331"/>
      <c r="BF31" s="331"/>
      <c r="BG31" s="585"/>
      <c r="BH31" s="586"/>
      <c r="BI31" s="587"/>
      <c r="BJ31" s="97"/>
      <c r="BK31" s="96" t="s">
        <v>262</v>
      </c>
      <c r="BL31" s="96"/>
      <c r="BM31" s="96"/>
      <c r="BN31" s="96"/>
      <c r="BO31" s="96" t="s">
        <v>260</v>
      </c>
      <c r="BP31" s="96"/>
      <c r="BQ31" s="96"/>
      <c r="BR31" s="96" t="s">
        <v>261</v>
      </c>
      <c r="BS31" s="96"/>
      <c r="BT31" s="312"/>
    </row>
    <row r="32" spans="1:75" ht="12.6" customHeight="1">
      <c r="A32" s="539">
        <v>31</v>
      </c>
      <c r="B32" s="204"/>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423">
        <v>31</v>
      </c>
      <c r="AL32" s="924"/>
      <c r="AM32" s="48" t="s">
        <v>180</v>
      </c>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313"/>
    </row>
    <row r="33" spans="1:72" ht="12.6" customHeight="1">
      <c r="A33" s="539">
        <v>32</v>
      </c>
      <c r="B33" s="204"/>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423">
        <v>32</v>
      </c>
      <c r="AL33" s="924"/>
      <c r="AM33" s="58"/>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t="s">
        <v>179</v>
      </c>
      <c r="BK33" s="109"/>
      <c r="BL33" s="109"/>
      <c r="BM33" s="109"/>
      <c r="BN33" s="109" t="s">
        <v>171</v>
      </c>
      <c r="BO33" s="109"/>
      <c r="BP33" s="109" t="s">
        <v>172</v>
      </c>
      <c r="BQ33" s="109"/>
      <c r="BR33" s="109" t="s">
        <v>173</v>
      </c>
      <c r="BS33" s="109"/>
      <c r="BT33" s="216"/>
    </row>
    <row r="34" spans="1:72" ht="12.6" customHeight="1">
      <c r="A34" s="539">
        <v>33</v>
      </c>
      <c r="B34" s="204"/>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423">
        <v>33</v>
      </c>
      <c r="AL34" s="924"/>
      <c r="AM34" s="58" t="s">
        <v>181</v>
      </c>
      <c r="AN34" s="109"/>
      <c r="AO34" s="109"/>
      <c r="AP34" s="109"/>
      <c r="AQ34" s="109"/>
      <c r="AR34" s="109"/>
      <c r="AS34" s="109"/>
      <c r="AT34" s="109"/>
      <c r="AU34" s="109"/>
      <c r="AV34" s="109"/>
      <c r="AW34" s="883" t="s">
        <v>407</v>
      </c>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216"/>
    </row>
    <row r="35" spans="1:72" ht="12.6" customHeight="1">
      <c r="A35" s="539">
        <v>34</v>
      </c>
      <c r="B35" s="204"/>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423">
        <v>34</v>
      </c>
      <c r="AL35" s="924"/>
      <c r="AM35" s="58"/>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09"/>
      <c r="BS35" s="109"/>
      <c r="BT35" s="216"/>
    </row>
    <row r="36" spans="1:72" ht="12.6" customHeight="1">
      <c r="A36" s="539">
        <v>35</v>
      </c>
      <c r="B36" s="204"/>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423">
        <v>35</v>
      </c>
      <c r="AL36" s="924"/>
      <c r="AM36" s="58" t="s">
        <v>182</v>
      </c>
      <c r="AN36" s="109"/>
      <c r="AO36" s="109"/>
      <c r="AP36" s="109"/>
      <c r="AQ36" s="109"/>
      <c r="AR36" s="109"/>
      <c r="AS36" s="109"/>
      <c r="AT36" s="109"/>
      <c r="AU36" s="109"/>
      <c r="AV36" s="109"/>
      <c r="AW36" s="883" t="s">
        <v>418</v>
      </c>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216"/>
    </row>
    <row r="37" spans="1:72" ht="12.6" customHeight="1">
      <c r="A37" s="539">
        <v>36</v>
      </c>
      <c r="B37" s="204"/>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423">
        <v>36</v>
      </c>
      <c r="AL37" s="924"/>
      <c r="AM37" s="58"/>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216"/>
    </row>
    <row r="38" spans="1:72" ht="12.6" customHeight="1">
      <c r="A38" s="539">
        <v>37</v>
      </c>
      <c r="B38" s="204"/>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423">
        <v>37</v>
      </c>
      <c r="AL38" s="924"/>
      <c r="AM38" s="58" t="s">
        <v>265</v>
      </c>
      <c r="AN38" s="109"/>
      <c r="AO38" s="109"/>
      <c r="AP38" s="109"/>
      <c r="AQ38" s="109"/>
      <c r="AR38" s="109"/>
      <c r="AS38" s="109"/>
      <c r="AT38" s="109"/>
      <c r="AU38" s="109"/>
      <c r="AV38" s="109"/>
      <c r="AW38" s="883" t="s">
        <v>377</v>
      </c>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216"/>
    </row>
    <row r="39" spans="1:72" ht="12.6" customHeight="1" thickBot="1">
      <c r="A39" s="539">
        <v>38</v>
      </c>
      <c r="B39" s="204"/>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423">
        <v>38</v>
      </c>
      <c r="AL39" s="925"/>
      <c r="AM39" s="421"/>
      <c r="AN39" s="181"/>
      <c r="AO39" s="181"/>
      <c r="AP39" s="181"/>
      <c r="AQ39" s="181"/>
      <c r="AR39" s="181"/>
      <c r="AS39" s="181"/>
      <c r="AT39" s="181"/>
      <c r="AU39" s="181"/>
      <c r="AV39" s="181"/>
      <c r="AW39" s="181"/>
      <c r="AX39" s="181"/>
      <c r="AY39" s="181"/>
      <c r="AZ39" s="181"/>
      <c r="BA39" s="181"/>
      <c r="BB39" s="181"/>
      <c r="BC39" s="181"/>
      <c r="BD39" s="181"/>
      <c r="BE39" s="181"/>
      <c r="BF39" s="181"/>
      <c r="BG39" s="181"/>
      <c r="BH39" s="181" t="s">
        <v>183</v>
      </c>
      <c r="BI39" s="181"/>
      <c r="BJ39" s="181"/>
      <c r="BK39" s="181"/>
      <c r="BL39" s="181" t="s">
        <v>216</v>
      </c>
      <c r="BM39" s="181"/>
      <c r="BN39" s="181"/>
      <c r="BO39" s="181" t="s">
        <v>217</v>
      </c>
      <c r="BP39" s="181"/>
      <c r="BQ39" s="181"/>
      <c r="BR39" s="181"/>
      <c r="BS39" s="181"/>
      <c r="BT39" s="422"/>
    </row>
    <row r="40" spans="1:72" ht="12.6" customHeight="1">
      <c r="A40" s="718">
        <v>39</v>
      </c>
      <c r="B40" s="204"/>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423">
        <v>39</v>
      </c>
      <c r="AL40" s="305"/>
      <c r="AM40" s="532"/>
      <c r="AN40" s="527"/>
      <c r="AO40" s="525"/>
      <c r="AP40" s="525"/>
      <c r="AQ40" s="525"/>
      <c r="AR40" s="525"/>
      <c r="AS40" s="525"/>
      <c r="AT40" s="525"/>
      <c r="AU40" s="525"/>
      <c r="AV40" s="70"/>
      <c r="AW40" s="26"/>
      <c r="AX40" s="70"/>
      <c r="AY40" s="70"/>
      <c r="AZ40" s="70"/>
      <c r="BA40" s="70"/>
      <c r="BB40" s="70"/>
      <c r="BC40" s="70"/>
      <c r="BD40" s="70"/>
      <c r="BE40" s="70"/>
      <c r="BF40" s="70"/>
      <c r="BG40" s="70"/>
      <c r="BH40" s="26"/>
      <c r="BI40" s="26"/>
      <c r="BJ40" s="70"/>
      <c r="BK40" s="70"/>
      <c r="BL40" s="70"/>
      <c r="BM40" s="70"/>
      <c r="BN40" s="70"/>
      <c r="BO40" s="70"/>
      <c r="BP40" s="70"/>
      <c r="BQ40" s="70"/>
      <c r="BR40" s="70"/>
      <c r="BS40" s="70"/>
      <c r="BT40" s="70"/>
    </row>
    <row r="41" spans="1:72" ht="12.6" customHeight="1">
      <c r="A41" s="718">
        <v>40</v>
      </c>
      <c r="B41" s="204"/>
      <c r="C41" s="519"/>
      <c r="D41" s="16"/>
      <c r="E41" s="16"/>
      <c r="F41" s="16"/>
      <c r="G41" s="16"/>
      <c r="H41" s="16"/>
      <c r="I41" s="16"/>
      <c r="J41" s="16"/>
      <c r="K41" s="16"/>
      <c r="L41" s="16"/>
      <c r="M41" s="16"/>
      <c r="N41" s="16"/>
      <c r="O41" s="16"/>
      <c r="P41" s="16"/>
      <c r="Q41" s="16"/>
      <c r="R41" s="134"/>
      <c r="S41" s="134"/>
      <c r="T41" s="134"/>
      <c r="U41" s="134"/>
      <c r="V41" s="134"/>
      <c r="W41" s="134"/>
      <c r="X41" s="134"/>
      <c r="Y41" s="134"/>
      <c r="Z41" s="134"/>
      <c r="AA41" s="134"/>
      <c r="AB41" s="134"/>
      <c r="AC41" s="134"/>
      <c r="AD41" s="134"/>
      <c r="AE41" s="134"/>
      <c r="AF41" s="134"/>
      <c r="AG41" s="134"/>
      <c r="AH41" s="134"/>
      <c r="AI41" s="134"/>
      <c r="AJ41" s="134"/>
      <c r="AK41" s="423">
        <v>40</v>
      </c>
      <c r="AL41" s="305"/>
      <c r="AM41" s="532"/>
      <c r="AN41" s="527"/>
      <c r="AO41" s="525"/>
      <c r="AP41" s="525"/>
      <c r="AQ41" s="525"/>
      <c r="AR41" s="525"/>
      <c r="AS41" s="525"/>
      <c r="AT41" s="525"/>
      <c r="AU41" s="525"/>
      <c r="AV41" s="303"/>
      <c r="AW41" s="303"/>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BT41" s="170"/>
    </row>
    <row r="42" spans="1:72" ht="12.6" customHeight="1">
      <c r="A42" s="718">
        <v>41</v>
      </c>
      <c r="B42" s="204"/>
      <c r="C42" s="519"/>
      <c r="D42" s="16"/>
      <c r="E42" s="16"/>
      <c r="F42" s="16"/>
      <c r="G42" s="16"/>
      <c r="H42" s="16"/>
      <c r="I42" s="16"/>
      <c r="J42" s="16"/>
      <c r="K42" s="16"/>
      <c r="L42" s="16"/>
      <c r="M42" s="16"/>
      <c r="N42" s="16"/>
      <c r="O42" s="16"/>
      <c r="P42" s="16"/>
      <c r="Q42" s="16"/>
      <c r="R42" s="134"/>
      <c r="S42" s="134"/>
      <c r="T42" s="134"/>
      <c r="U42" s="134"/>
      <c r="V42" s="134"/>
      <c r="W42" s="134"/>
      <c r="X42" s="134"/>
      <c r="Y42" s="134"/>
      <c r="Z42" s="134"/>
      <c r="AA42" s="134"/>
      <c r="AB42" s="134"/>
      <c r="AC42" s="134"/>
      <c r="AD42" s="134"/>
      <c r="AE42" s="134"/>
      <c r="AF42" s="134"/>
      <c r="AG42" s="134"/>
      <c r="AH42" s="134"/>
      <c r="AI42" s="134"/>
      <c r="AJ42" s="134"/>
      <c r="AK42" s="423">
        <v>41</v>
      </c>
      <c r="AL42" s="305"/>
      <c r="AM42" s="532"/>
      <c r="AN42" s="116"/>
      <c r="AO42" s="525"/>
      <c r="AP42" s="525"/>
      <c r="AQ42" s="525"/>
      <c r="AR42" s="525"/>
      <c r="AS42" s="525"/>
      <c r="AT42" s="525"/>
      <c r="AU42" s="525"/>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row>
    <row r="43" spans="1:72" ht="12.6" customHeight="1">
      <c r="A43" s="718">
        <v>42</v>
      </c>
      <c r="B43" s="204"/>
      <c r="C43" s="519"/>
      <c r="D43" s="713"/>
      <c r="E43" s="713"/>
      <c r="F43" s="16"/>
      <c r="G43" s="134"/>
      <c r="H43" s="134"/>
      <c r="I43" s="381"/>
      <c r="J43" s="713"/>
      <c r="K43" s="713"/>
      <c r="L43" s="713"/>
      <c r="M43" s="713"/>
      <c r="N43" s="713"/>
      <c r="O43" s="713"/>
      <c r="P43" s="531"/>
      <c r="Q43" s="713"/>
      <c r="R43" s="713"/>
      <c r="S43" s="16"/>
      <c r="T43" s="713"/>
      <c r="U43" s="713"/>
      <c r="V43" s="531"/>
      <c r="W43" s="713"/>
      <c r="X43" s="713"/>
      <c r="Y43" s="16"/>
      <c r="Z43" s="713"/>
      <c r="AA43" s="713"/>
      <c r="AB43" s="713"/>
      <c r="AC43" s="713"/>
      <c r="AD43" s="531"/>
      <c r="AE43" s="713"/>
      <c r="AF43" s="134"/>
      <c r="AG43" s="134"/>
      <c r="AH43" s="134"/>
      <c r="AI43" s="134"/>
      <c r="AJ43" s="134"/>
      <c r="AK43" s="423">
        <v>42</v>
      </c>
      <c r="AL43" s="305"/>
      <c r="AM43" s="532"/>
      <c r="AN43" s="116"/>
      <c r="AO43" s="525"/>
      <c r="AP43" s="525"/>
      <c r="AQ43" s="525"/>
      <c r="AR43" s="525"/>
      <c r="AS43" s="525"/>
      <c r="AT43" s="525"/>
      <c r="AU43" s="525"/>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row>
    <row r="44" spans="1:72" ht="12.6" customHeight="1">
      <c r="A44" s="718">
        <v>43</v>
      </c>
      <c r="B44" s="204"/>
      <c r="C44" s="519"/>
      <c r="D44" s="713"/>
      <c r="E44" s="713"/>
      <c r="F44" s="16"/>
      <c r="G44" s="134"/>
      <c r="H44" s="134"/>
      <c r="I44" s="381"/>
      <c r="J44" s="713"/>
      <c r="K44" s="713"/>
      <c r="L44" s="713"/>
      <c r="M44" s="713"/>
      <c r="N44" s="713"/>
      <c r="O44" s="713"/>
      <c r="P44" s="713"/>
      <c r="Q44" s="134"/>
      <c r="R44" s="134"/>
      <c r="S44" s="16"/>
      <c r="T44" s="713"/>
      <c r="U44" s="713"/>
      <c r="V44" s="713"/>
      <c r="W44" s="134"/>
      <c r="X44" s="134"/>
      <c r="Y44" s="16"/>
      <c r="Z44" s="713"/>
      <c r="AA44" s="713"/>
      <c r="AB44" s="713"/>
      <c r="AC44" s="713"/>
      <c r="AD44" s="713"/>
      <c r="AE44" s="134"/>
      <c r="AF44" s="134"/>
      <c r="AG44" s="134"/>
      <c r="AH44" s="134"/>
      <c r="AI44" s="134"/>
      <c r="AJ44" s="134"/>
      <c r="AK44" s="423">
        <v>43</v>
      </c>
      <c r="AL44" s="305"/>
      <c r="AM44" s="532"/>
      <c r="AN44" s="527"/>
      <c r="AO44" s="525"/>
      <c r="AP44" s="525"/>
      <c r="AQ44" s="525"/>
      <c r="AR44" s="525"/>
      <c r="AS44" s="525"/>
      <c r="AT44" s="525"/>
      <c r="AU44" s="525"/>
      <c r="AV44" s="70"/>
      <c r="AW44" s="26"/>
      <c r="AX44" s="70"/>
      <c r="AY44" s="70"/>
      <c r="AZ44" s="70"/>
      <c r="BA44" s="70"/>
      <c r="BB44" s="70"/>
      <c r="BC44" s="70"/>
      <c r="BD44" s="70"/>
      <c r="BE44" s="70"/>
      <c r="BF44" s="70"/>
      <c r="BG44" s="70"/>
      <c r="BH44" s="26"/>
      <c r="BI44" s="26"/>
      <c r="BJ44" s="70"/>
      <c r="BK44" s="70"/>
      <c r="BL44" s="70"/>
      <c r="BM44" s="70"/>
      <c r="BN44" s="70"/>
      <c r="BO44" s="70"/>
      <c r="BP44" s="70"/>
      <c r="BQ44" s="70"/>
      <c r="BR44" s="70"/>
      <c r="BS44" s="70"/>
      <c r="BT44" s="70"/>
    </row>
    <row r="45" spans="1:72" ht="12.6" customHeight="1">
      <c r="A45" s="718">
        <v>44</v>
      </c>
      <c r="B45" s="204"/>
      <c r="C45" s="519"/>
      <c r="D45" s="16"/>
      <c r="E45" s="16"/>
      <c r="F45" s="16"/>
      <c r="G45" s="134"/>
      <c r="H45" s="134"/>
      <c r="I45" s="381"/>
      <c r="J45" s="715"/>
      <c r="K45" s="28"/>
      <c r="L45" s="531"/>
      <c r="M45" s="531"/>
      <c r="N45" s="531"/>
      <c r="O45" s="531"/>
      <c r="P45" s="531"/>
      <c r="Q45" s="531"/>
      <c r="R45" s="713"/>
      <c r="S45" s="16"/>
      <c r="T45" s="715"/>
      <c r="U45" s="28"/>
      <c r="V45" s="531"/>
      <c r="W45" s="531"/>
      <c r="X45" s="531"/>
      <c r="Y45" s="531"/>
      <c r="Z45" s="531"/>
      <c r="AA45" s="531"/>
      <c r="AB45" s="134"/>
      <c r="AC45" s="134"/>
      <c r="AD45" s="716"/>
      <c r="AE45" s="716"/>
      <c r="AF45" s="531"/>
      <c r="AG45" s="16"/>
      <c r="AH45" s="16"/>
      <c r="AI45" s="134"/>
      <c r="AJ45" s="134"/>
      <c r="AK45" s="423">
        <v>44</v>
      </c>
      <c r="AL45" s="305"/>
      <c r="AM45" s="532"/>
      <c r="AN45" s="527"/>
      <c r="AO45" s="525"/>
      <c r="AP45" s="525"/>
      <c r="AQ45" s="525"/>
      <c r="AR45" s="525"/>
      <c r="AS45" s="525"/>
      <c r="AT45" s="525"/>
      <c r="AU45" s="525"/>
      <c r="AV45" s="303"/>
      <c r="AW45" s="303"/>
      <c r="AX45" s="170"/>
      <c r="AY45" s="170"/>
      <c r="AZ45" s="170"/>
      <c r="BA45" s="170"/>
      <c r="BB45" s="170"/>
      <c r="BC45" s="170"/>
      <c r="BD45" s="170"/>
      <c r="BE45" s="170"/>
      <c r="BF45" s="170"/>
      <c r="BG45" s="170"/>
      <c r="BH45" s="170"/>
      <c r="BI45" s="170"/>
      <c r="BJ45" s="170"/>
      <c r="BK45" s="170"/>
      <c r="BL45" s="170"/>
      <c r="BM45" s="170"/>
      <c r="BN45" s="170"/>
      <c r="BO45" s="170"/>
      <c r="BP45" s="170"/>
      <c r="BQ45" s="170"/>
      <c r="BR45" s="170"/>
      <c r="BS45" s="170"/>
      <c r="BT45" s="170"/>
    </row>
    <row r="46" spans="1:72" ht="12.6" customHeight="1">
      <c r="A46" s="718">
        <v>45</v>
      </c>
      <c r="B46" s="204"/>
      <c r="C46" s="519"/>
      <c r="D46" s="16"/>
      <c r="E46" s="16"/>
      <c r="F46" s="16"/>
      <c r="G46" s="134"/>
      <c r="H46" s="134"/>
      <c r="I46" s="381"/>
      <c r="J46" s="715"/>
      <c r="K46" s="28"/>
      <c r="L46" s="518"/>
      <c r="M46" s="518"/>
      <c r="N46" s="518"/>
      <c r="O46" s="518"/>
      <c r="P46" s="518"/>
      <c r="Q46" s="518"/>
      <c r="R46" s="713"/>
      <c r="S46" s="16"/>
      <c r="T46" s="715"/>
      <c r="U46" s="28"/>
      <c r="V46" s="518"/>
      <c r="W46" s="518"/>
      <c r="X46" s="518"/>
      <c r="Y46" s="518"/>
      <c r="Z46" s="518"/>
      <c r="AA46" s="518"/>
      <c r="AB46" s="134"/>
      <c r="AC46" s="134"/>
      <c r="AD46" s="716"/>
      <c r="AE46" s="716"/>
      <c r="AF46" s="716"/>
      <c r="AG46" s="16"/>
      <c r="AH46" s="16"/>
      <c r="AI46" s="134"/>
      <c r="AJ46" s="134"/>
      <c r="AK46" s="423">
        <v>45</v>
      </c>
      <c r="AL46" s="305"/>
      <c r="AM46" s="532"/>
      <c r="AN46" s="525"/>
      <c r="AO46" s="525"/>
      <c r="AP46" s="525"/>
      <c r="AQ46" s="525"/>
      <c r="AR46" s="525"/>
      <c r="AS46" s="525"/>
      <c r="AT46" s="525"/>
      <c r="AU46" s="525"/>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row>
    <row r="47" spans="1:72" ht="12.6" customHeight="1">
      <c r="A47" s="718">
        <v>46</v>
      </c>
      <c r="B47" s="204"/>
      <c r="C47" s="519"/>
      <c r="D47" s="134"/>
      <c r="E47" s="134"/>
      <c r="F47" s="16"/>
      <c r="G47" s="134"/>
      <c r="H47" s="134"/>
      <c r="I47" s="16"/>
      <c r="J47" s="715"/>
      <c r="K47" s="28"/>
      <c r="L47" s="531"/>
      <c r="M47" s="531"/>
      <c r="N47" s="531"/>
      <c r="O47" s="531"/>
      <c r="P47" s="531"/>
      <c r="Q47" s="531"/>
      <c r="R47" s="713"/>
      <c r="S47" s="713"/>
      <c r="T47" s="381"/>
      <c r="U47" s="713"/>
      <c r="V47" s="713"/>
      <c r="W47" s="713"/>
      <c r="X47" s="531"/>
      <c r="Y47" s="713"/>
      <c r="Z47" s="713"/>
      <c r="AA47" s="381"/>
      <c r="AB47" s="713"/>
      <c r="AC47" s="713"/>
      <c r="AD47" s="713"/>
      <c r="AE47" s="713"/>
      <c r="AF47" s="531"/>
      <c r="AG47" s="16"/>
      <c r="AH47" s="16"/>
      <c r="AI47" s="134"/>
      <c r="AJ47" s="134"/>
      <c r="AK47" s="423">
        <v>46</v>
      </c>
      <c r="AL47" s="305"/>
      <c r="AM47" s="532"/>
      <c r="AN47" s="525"/>
      <c r="AO47" s="525"/>
      <c r="AP47" s="525"/>
      <c r="AQ47" s="525"/>
      <c r="AR47" s="525"/>
      <c r="AS47" s="525"/>
      <c r="AT47" s="525"/>
      <c r="AU47" s="525"/>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row>
    <row r="48" spans="1:72" ht="12.6" customHeight="1">
      <c r="A48" s="718">
        <v>47</v>
      </c>
      <c r="B48" s="204"/>
      <c r="C48" s="519"/>
      <c r="D48" s="134"/>
      <c r="E48" s="134"/>
      <c r="F48" s="16"/>
      <c r="G48" s="134"/>
      <c r="H48" s="134"/>
      <c r="I48" s="16"/>
      <c r="J48" s="715"/>
      <c r="K48" s="28"/>
      <c r="L48" s="518"/>
      <c r="M48" s="518"/>
      <c r="N48" s="518"/>
      <c r="O48" s="518"/>
      <c r="P48" s="518"/>
      <c r="Q48" s="518"/>
      <c r="R48" s="134"/>
      <c r="S48" s="134"/>
      <c r="T48" s="381"/>
      <c r="U48" s="713"/>
      <c r="V48" s="713"/>
      <c r="W48" s="713"/>
      <c r="X48" s="713"/>
      <c r="Y48" s="134"/>
      <c r="Z48" s="134"/>
      <c r="AA48" s="381"/>
      <c r="AB48" s="713"/>
      <c r="AC48" s="713"/>
      <c r="AD48" s="713"/>
      <c r="AE48" s="713"/>
      <c r="AF48" s="713"/>
      <c r="AG48" s="16"/>
      <c r="AH48" s="16"/>
      <c r="AI48" s="134"/>
      <c r="AJ48" s="134"/>
      <c r="AK48" s="423">
        <v>47</v>
      </c>
      <c r="AL48" s="116"/>
      <c r="AM48" s="305"/>
      <c r="AN48" s="524"/>
      <c r="AO48" s="116"/>
      <c r="AP48" s="116"/>
      <c r="AQ48" s="116"/>
      <c r="AR48" s="116"/>
      <c r="AS48" s="116"/>
      <c r="AT48" s="116"/>
      <c r="AU48" s="116"/>
      <c r="AV48" s="70"/>
      <c r="AW48" s="26"/>
      <c r="AX48" s="70"/>
      <c r="AY48" s="70"/>
      <c r="AZ48" s="70"/>
      <c r="BA48" s="70"/>
      <c r="BB48" s="70"/>
      <c r="BC48" s="70"/>
      <c r="BD48" s="70"/>
      <c r="BE48" s="70"/>
      <c r="BF48" s="70"/>
      <c r="BG48" s="70"/>
      <c r="BH48" s="26"/>
      <c r="BI48" s="26"/>
      <c r="BJ48" s="70"/>
      <c r="BK48" s="70"/>
      <c r="BL48" s="70"/>
      <c r="BM48" s="70"/>
      <c r="BN48" s="70"/>
      <c r="BO48" s="70"/>
      <c r="BP48" s="70"/>
      <c r="BQ48" s="70"/>
      <c r="BR48" s="70"/>
      <c r="BS48" s="70"/>
      <c r="BT48" s="70"/>
    </row>
    <row r="49" spans="1:73" ht="12.6" customHeight="1">
      <c r="A49" s="718">
        <v>48</v>
      </c>
      <c r="B49" s="321"/>
      <c r="C49" s="519"/>
      <c r="D49" s="713"/>
      <c r="E49" s="713"/>
      <c r="F49" s="16"/>
      <c r="G49" s="16"/>
      <c r="H49" s="16"/>
      <c r="I49" s="713"/>
      <c r="J49" s="713"/>
      <c r="K49" s="16"/>
      <c r="L49" s="715"/>
      <c r="M49" s="28"/>
      <c r="N49" s="531"/>
      <c r="O49" s="531"/>
      <c r="P49" s="531"/>
      <c r="Q49" s="531"/>
      <c r="R49" s="531"/>
      <c r="S49" s="531"/>
      <c r="T49" s="713"/>
      <c r="U49" s="713"/>
      <c r="V49" s="16"/>
      <c r="W49" s="715"/>
      <c r="X49" s="28"/>
      <c r="Y49" s="531"/>
      <c r="Z49" s="531"/>
      <c r="AA49" s="531"/>
      <c r="AB49" s="531"/>
      <c r="AC49" s="531"/>
      <c r="AD49" s="531"/>
      <c r="AE49" s="134"/>
      <c r="AF49" s="16"/>
      <c r="AG49" s="16"/>
      <c r="AH49" s="134"/>
      <c r="AI49" s="134"/>
      <c r="AJ49" s="16"/>
      <c r="AK49" s="423">
        <v>48</v>
      </c>
      <c r="AL49" s="116"/>
      <c r="AM49" s="305"/>
      <c r="AN49" s="524"/>
      <c r="AO49" s="116"/>
      <c r="AP49" s="116"/>
      <c r="AQ49" s="116"/>
      <c r="AR49" s="116"/>
      <c r="AS49" s="116"/>
      <c r="AT49" s="116"/>
      <c r="AU49" s="116"/>
      <c r="AV49" s="303"/>
      <c r="AW49" s="303"/>
      <c r="AX49" s="303"/>
      <c r="AY49" s="303"/>
      <c r="AZ49" s="303"/>
      <c r="BA49" s="303"/>
      <c r="BB49" s="303"/>
      <c r="BC49" s="303"/>
      <c r="BD49" s="303"/>
      <c r="BE49" s="303"/>
      <c r="BF49" s="303"/>
      <c r="BG49" s="170"/>
      <c r="BH49" s="170"/>
      <c r="BI49" s="170"/>
      <c r="BJ49" s="170"/>
      <c r="BK49" s="170"/>
      <c r="BL49" s="170"/>
      <c r="BM49" s="170"/>
      <c r="BN49" s="170"/>
      <c r="BO49" s="170"/>
      <c r="BP49" s="170"/>
      <c r="BQ49" s="170"/>
      <c r="BR49" s="170"/>
      <c r="BS49" s="170"/>
      <c r="BT49" s="170"/>
    </row>
    <row r="50" spans="1:73" ht="12.6" customHeight="1">
      <c r="A50" s="718">
        <v>49</v>
      </c>
      <c r="B50" s="321"/>
      <c r="C50" s="519"/>
      <c r="D50" s="713"/>
      <c r="E50" s="713"/>
      <c r="F50" s="16"/>
      <c r="G50" s="16"/>
      <c r="H50" s="16"/>
      <c r="I50" s="713"/>
      <c r="J50" s="713"/>
      <c r="K50" s="16"/>
      <c r="L50" s="715"/>
      <c r="M50" s="28"/>
      <c r="N50" s="518"/>
      <c r="O50" s="518"/>
      <c r="P50" s="518"/>
      <c r="Q50" s="518"/>
      <c r="R50" s="518"/>
      <c r="S50" s="518"/>
      <c r="T50" s="713"/>
      <c r="U50" s="713"/>
      <c r="V50" s="16"/>
      <c r="W50" s="715"/>
      <c r="X50" s="28"/>
      <c r="Y50" s="518"/>
      <c r="Z50" s="518"/>
      <c r="AA50" s="518"/>
      <c r="AB50" s="518"/>
      <c r="AC50" s="518"/>
      <c r="AD50" s="518"/>
      <c r="AE50" s="134"/>
      <c r="AF50" s="16"/>
      <c r="AG50" s="16"/>
      <c r="AH50" s="134"/>
      <c r="AI50" s="134"/>
      <c r="AJ50" s="16"/>
      <c r="AK50" s="423">
        <v>49</v>
      </c>
      <c r="AL50" s="116"/>
      <c r="AM50" s="305"/>
      <c r="AN50" s="116"/>
      <c r="AO50" s="116"/>
      <c r="AP50" s="116"/>
      <c r="AQ50" s="116"/>
      <c r="AR50" s="116"/>
      <c r="AS50" s="116"/>
      <c r="AT50" s="116"/>
      <c r="AU50" s="116"/>
      <c r="AV50" s="70"/>
      <c r="AW50" s="70"/>
      <c r="AX50" s="70"/>
      <c r="AY50" s="70"/>
      <c r="AZ50" s="35"/>
      <c r="BA50" s="35"/>
      <c r="BB50" s="35"/>
      <c r="BC50" s="35"/>
      <c r="BD50" s="35"/>
      <c r="BE50" s="35"/>
      <c r="BF50" s="35"/>
      <c r="BG50" s="35"/>
      <c r="BH50" s="35"/>
      <c r="BI50" s="35"/>
      <c r="BJ50" s="35"/>
      <c r="BK50" s="35"/>
      <c r="BL50" s="35"/>
      <c r="BM50" s="35"/>
      <c r="BN50" s="35"/>
      <c r="BO50" s="35"/>
      <c r="BP50" s="35"/>
      <c r="BQ50" s="35"/>
      <c r="BR50" s="35"/>
      <c r="BS50" s="35"/>
      <c r="BT50" s="35"/>
    </row>
    <row r="51" spans="1:73" ht="12.6" customHeight="1">
      <c r="A51" s="718">
        <v>50</v>
      </c>
      <c r="B51" s="321"/>
      <c r="C51" s="519"/>
      <c r="D51" s="713"/>
      <c r="E51" s="713"/>
      <c r="F51" s="16"/>
      <c r="G51" s="16"/>
      <c r="H51" s="16"/>
      <c r="I51" s="713"/>
      <c r="J51" s="713"/>
      <c r="K51" s="16"/>
      <c r="L51" s="715"/>
      <c r="M51" s="28"/>
      <c r="N51" s="531"/>
      <c r="O51" s="531"/>
      <c r="P51" s="531"/>
      <c r="Q51" s="531"/>
      <c r="R51" s="531"/>
      <c r="S51" s="531"/>
      <c r="T51" s="713"/>
      <c r="U51" s="713"/>
      <c r="V51" s="16"/>
      <c r="W51" s="715"/>
      <c r="X51" s="28"/>
      <c r="Y51" s="531"/>
      <c r="Z51" s="531"/>
      <c r="AA51" s="531"/>
      <c r="AB51" s="531"/>
      <c r="AC51" s="531"/>
      <c r="AD51" s="531"/>
      <c r="AE51" s="134"/>
      <c r="AF51" s="16"/>
      <c r="AG51" s="16"/>
      <c r="AH51" s="134"/>
      <c r="AI51" s="134"/>
      <c r="AJ51" s="16"/>
      <c r="AK51" s="423">
        <v>50</v>
      </c>
      <c r="AL51" s="35"/>
      <c r="AM51" s="305"/>
      <c r="AN51" s="35"/>
      <c r="AO51" s="116"/>
      <c r="AP51" s="116"/>
      <c r="AQ51" s="116"/>
      <c r="AR51" s="116"/>
      <c r="AS51" s="116"/>
      <c r="AT51" s="116"/>
      <c r="AU51" s="116"/>
      <c r="AV51" s="70"/>
      <c r="AW51" s="70"/>
      <c r="AX51" s="70"/>
      <c r="AY51" s="70"/>
      <c r="AZ51" s="35"/>
      <c r="BA51" s="35"/>
      <c r="BB51" s="35"/>
      <c r="BC51" s="35"/>
      <c r="BD51" s="35"/>
      <c r="BE51" s="35"/>
      <c r="BF51" s="35"/>
      <c r="BG51" s="35"/>
      <c r="BH51" s="35"/>
      <c r="BI51" s="35"/>
      <c r="BJ51" s="35"/>
      <c r="BK51" s="35"/>
      <c r="BL51" s="35"/>
      <c r="BM51" s="35"/>
      <c r="BN51" s="35"/>
      <c r="BO51" s="35"/>
      <c r="BP51" s="35"/>
      <c r="BQ51" s="35"/>
      <c r="BR51" s="35"/>
      <c r="BS51" s="35"/>
      <c r="BT51" s="35"/>
    </row>
    <row r="52" spans="1:73" ht="12.6" customHeight="1">
      <c r="A52" s="718">
        <v>51</v>
      </c>
      <c r="B52" s="321"/>
      <c r="C52" s="519"/>
      <c r="D52" s="713"/>
      <c r="E52" s="713"/>
      <c r="F52" s="16"/>
      <c r="G52" s="16"/>
      <c r="H52" s="16"/>
      <c r="I52" s="713"/>
      <c r="J52" s="713"/>
      <c r="K52" s="16"/>
      <c r="L52" s="715"/>
      <c r="M52" s="28"/>
      <c r="N52" s="518"/>
      <c r="O52" s="518"/>
      <c r="P52" s="518"/>
      <c r="Q52" s="518"/>
      <c r="R52" s="518"/>
      <c r="S52" s="518"/>
      <c r="T52" s="713"/>
      <c r="U52" s="713"/>
      <c r="V52" s="16"/>
      <c r="W52" s="715"/>
      <c r="X52" s="28"/>
      <c r="Y52" s="518"/>
      <c r="Z52" s="518"/>
      <c r="AA52" s="518"/>
      <c r="AB52" s="518"/>
      <c r="AC52" s="518"/>
      <c r="AD52" s="518"/>
      <c r="AE52" s="134"/>
      <c r="AF52" s="16"/>
      <c r="AG52" s="16"/>
      <c r="AH52" s="134"/>
      <c r="AI52" s="134"/>
      <c r="AJ52" s="16"/>
      <c r="AK52" s="423">
        <v>51</v>
      </c>
      <c r="AL52" s="35"/>
      <c r="AM52" s="305"/>
      <c r="AN52" s="35"/>
      <c r="AO52" s="116"/>
      <c r="AP52" s="116"/>
      <c r="AQ52" s="116"/>
      <c r="AR52" s="116"/>
      <c r="AS52" s="116"/>
      <c r="AT52" s="116"/>
      <c r="AU52" s="116"/>
      <c r="AV52" s="170"/>
      <c r="AW52" s="170"/>
      <c r="AX52" s="170"/>
      <c r="AY52" s="170"/>
      <c r="AZ52" s="26"/>
      <c r="BA52" s="27"/>
      <c r="BB52" s="133"/>
      <c r="BC52" s="528"/>
      <c r="BD52" s="528"/>
      <c r="BE52" s="528"/>
      <c r="BF52" s="528"/>
      <c r="BG52" s="528"/>
      <c r="BH52" s="528"/>
      <c r="BI52" s="529"/>
      <c r="BJ52" s="26"/>
      <c r="BK52" s="27"/>
      <c r="BL52" s="133"/>
      <c r="BM52" s="528"/>
      <c r="BN52" s="528"/>
      <c r="BO52" s="528"/>
      <c r="BP52" s="528"/>
      <c r="BQ52" s="528"/>
      <c r="BR52" s="528"/>
      <c r="BS52" s="528"/>
      <c r="BT52" s="528"/>
    </row>
    <row r="53" spans="1:73" ht="12.6" customHeight="1">
      <c r="A53" s="718">
        <v>52</v>
      </c>
      <c r="B53" s="321"/>
      <c r="C53" s="519"/>
      <c r="D53" s="134"/>
      <c r="E53" s="109"/>
      <c r="F53" s="16"/>
      <c r="G53" s="713"/>
      <c r="H53" s="713"/>
      <c r="I53" s="16"/>
      <c r="J53" s="715"/>
      <c r="K53" s="28"/>
      <c r="L53" s="531"/>
      <c r="M53" s="531"/>
      <c r="N53" s="531"/>
      <c r="O53" s="531"/>
      <c r="P53" s="531"/>
      <c r="Q53" s="531"/>
      <c r="R53" s="717"/>
      <c r="S53" s="16"/>
      <c r="T53" s="715"/>
      <c r="U53" s="28"/>
      <c r="V53" s="531"/>
      <c r="W53" s="531"/>
      <c r="X53" s="531"/>
      <c r="Y53" s="531"/>
      <c r="Z53" s="531"/>
      <c r="AA53" s="531"/>
      <c r="AB53" s="134"/>
      <c r="AC53" s="134"/>
      <c r="AD53" s="716"/>
      <c r="AE53" s="716"/>
      <c r="AF53" s="531"/>
      <c r="AG53" s="16"/>
      <c r="AH53" s="134"/>
      <c r="AI53" s="134"/>
      <c r="AJ53" s="16"/>
      <c r="AK53" s="423">
        <v>52</v>
      </c>
      <c r="AL53" s="35"/>
      <c r="AM53" s="305"/>
      <c r="AN53" s="35"/>
      <c r="AO53" s="116"/>
      <c r="AP53" s="116"/>
      <c r="AQ53" s="116"/>
      <c r="AR53" s="116"/>
      <c r="AS53" s="116"/>
      <c r="AT53" s="116"/>
      <c r="AU53" s="116"/>
      <c r="AV53" s="27"/>
      <c r="AW53" s="27"/>
      <c r="AX53" s="27"/>
      <c r="AY53" s="27"/>
      <c r="AZ53" s="26"/>
      <c r="BA53" s="27"/>
      <c r="BB53" s="133"/>
      <c r="BC53" s="518"/>
      <c r="BD53" s="518"/>
      <c r="BE53" s="518"/>
      <c r="BF53" s="518"/>
      <c r="BG53" s="518"/>
      <c r="BH53" s="518"/>
      <c r="BI53" s="518"/>
      <c r="BJ53" s="26"/>
      <c r="BK53" s="27"/>
      <c r="BL53" s="133"/>
      <c r="BM53" s="518"/>
      <c r="BN53" s="518"/>
      <c r="BO53" s="518"/>
      <c r="BP53" s="518"/>
      <c r="BQ53" s="518"/>
      <c r="BR53" s="518"/>
      <c r="BS53" s="518"/>
      <c r="BT53" s="518"/>
    </row>
    <row r="54" spans="1:73" ht="12.6" customHeight="1">
      <c r="A54" s="718">
        <v>53</v>
      </c>
      <c r="B54" s="321"/>
      <c r="C54" s="519"/>
      <c r="D54" s="109"/>
      <c r="E54" s="109"/>
      <c r="F54" s="16"/>
      <c r="G54" s="713"/>
      <c r="H54" s="713"/>
      <c r="I54" s="16"/>
      <c r="J54" s="715"/>
      <c r="K54" s="28"/>
      <c r="L54" s="518"/>
      <c r="M54" s="518"/>
      <c r="N54" s="518"/>
      <c r="O54" s="518"/>
      <c r="P54" s="518"/>
      <c r="Q54" s="518"/>
      <c r="R54" s="713"/>
      <c r="S54" s="16"/>
      <c r="T54" s="715"/>
      <c r="U54" s="28"/>
      <c r="V54" s="518"/>
      <c r="W54" s="518"/>
      <c r="X54" s="518"/>
      <c r="Y54" s="518"/>
      <c r="Z54" s="518"/>
      <c r="AA54" s="518"/>
      <c r="AB54" s="134"/>
      <c r="AC54" s="134"/>
      <c r="AD54" s="716"/>
      <c r="AE54" s="716"/>
      <c r="AF54" s="716"/>
      <c r="AG54" s="16"/>
      <c r="AH54" s="134"/>
      <c r="AI54" s="134"/>
      <c r="AJ54" s="16"/>
      <c r="AK54" s="423">
        <v>53</v>
      </c>
      <c r="AL54" s="16"/>
      <c r="AM54" s="305"/>
      <c r="AN54" s="16"/>
      <c r="AO54" s="116"/>
      <c r="AP54" s="116"/>
      <c r="AQ54" s="116"/>
      <c r="AR54" s="116"/>
      <c r="AS54" s="116"/>
      <c r="AT54" s="116"/>
      <c r="AU54" s="116"/>
      <c r="AV54" s="27"/>
      <c r="AW54" s="27"/>
      <c r="AX54" s="27"/>
      <c r="AY54" s="446"/>
      <c r="AZ54" s="26"/>
      <c r="BA54" s="27"/>
      <c r="BB54" s="133"/>
      <c r="BC54" s="518"/>
      <c r="BD54" s="518"/>
      <c r="BE54" s="518"/>
      <c r="BF54" s="518"/>
      <c r="BG54" s="518"/>
      <c r="BH54" s="518"/>
      <c r="BI54" s="518"/>
      <c r="BJ54" s="26"/>
      <c r="BK54" s="27"/>
      <c r="BL54" s="133"/>
      <c r="BM54" s="518"/>
      <c r="BN54" s="518"/>
      <c r="BO54" s="518"/>
      <c r="BP54" s="518"/>
      <c r="BQ54" s="518"/>
      <c r="BR54" s="518"/>
      <c r="BS54" s="518"/>
      <c r="BT54" s="518"/>
    </row>
    <row r="55" spans="1:73" ht="12.6" customHeight="1">
      <c r="A55" s="718">
        <v>54</v>
      </c>
      <c r="B55" s="16"/>
      <c r="C55" s="519"/>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423">
        <v>54</v>
      </c>
      <c r="AL55" s="305"/>
      <c r="AM55" s="305"/>
      <c r="AN55" s="525"/>
      <c r="AO55" s="116"/>
      <c r="AP55" s="116"/>
      <c r="AQ55" s="116"/>
      <c r="AR55" s="116"/>
      <c r="AS55" s="116"/>
      <c r="AT55" s="116"/>
      <c r="AU55" s="116"/>
      <c r="AV55" s="70"/>
      <c r="AW55" s="70"/>
      <c r="AX55" s="170"/>
      <c r="AY55" s="170"/>
      <c r="AZ55" s="170"/>
      <c r="BA55" s="170"/>
      <c r="BB55" s="170"/>
      <c r="BC55" s="170"/>
      <c r="BD55" s="425"/>
      <c r="BE55" s="170"/>
      <c r="BF55" s="170"/>
      <c r="BG55" s="170"/>
      <c r="BH55" s="170"/>
      <c r="BI55" s="170"/>
      <c r="BJ55" s="170"/>
      <c r="BK55" s="170"/>
      <c r="BL55" s="170"/>
      <c r="BM55" s="170"/>
      <c r="BN55" s="170"/>
      <c r="BO55" s="170"/>
      <c r="BP55" s="170"/>
      <c r="BQ55" s="170"/>
      <c r="BR55" s="109"/>
      <c r="BS55" s="109"/>
      <c r="BT55" s="109"/>
    </row>
    <row r="56" spans="1:73" ht="12.6" customHeight="1">
      <c r="A56" s="539">
        <v>55</v>
      </c>
      <c r="B56" s="321"/>
      <c r="C56" s="519"/>
      <c r="D56" s="714"/>
      <c r="E56" s="1060" t="s">
        <v>325</v>
      </c>
      <c r="F56" s="1063" t="s">
        <v>112</v>
      </c>
      <c r="G56" s="1064"/>
      <c r="H56" s="1064"/>
      <c r="I56" s="1064"/>
      <c r="J56" s="1064"/>
      <c r="K56" s="1064"/>
      <c r="L56" s="1064"/>
      <c r="M56" s="1064"/>
      <c r="N56" s="1065"/>
      <c r="O56" s="337" t="s">
        <v>40</v>
      </c>
      <c r="P56" s="249"/>
      <c r="Q56" s="326"/>
      <c r="R56" s="326" t="s">
        <v>127</v>
      </c>
      <c r="S56" s="326"/>
      <c r="T56" s="326" t="s">
        <v>126</v>
      </c>
      <c r="U56" s="326"/>
      <c r="V56" s="327" t="s">
        <v>44</v>
      </c>
      <c r="W56" s="720" t="s">
        <v>203</v>
      </c>
      <c r="X56" s="721"/>
      <c r="Y56" s="721"/>
      <c r="Z56" s="721"/>
      <c r="AA56" s="721"/>
      <c r="AB56" s="721"/>
      <c r="AC56" s="722"/>
      <c r="AD56" s="720" t="s">
        <v>204</v>
      </c>
      <c r="AE56" s="721"/>
      <c r="AF56" s="721"/>
      <c r="AG56" s="721"/>
      <c r="AH56" s="721"/>
      <c r="AI56" s="721"/>
      <c r="AJ56" s="722"/>
      <c r="AK56" s="423">
        <v>55</v>
      </c>
      <c r="AL56" s="305"/>
      <c r="AM56" s="305"/>
      <c r="AN56" s="527"/>
      <c r="AO56" s="116"/>
      <c r="AP56" s="116"/>
      <c r="AQ56" s="116"/>
      <c r="AR56" s="116"/>
      <c r="AS56" s="116"/>
      <c r="AT56" s="116"/>
      <c r="AU56" s="116"/>
      <c r="AV56" s="70"/>
      <c r="AW56" s="70"/>
      <c r="AX56" s="170"/>
      <c r="AY56" s="170"/>
      <c r="AZ56" s="170"/>
      <c r="BA56" s="303"/>
      <c r="BB56" s="303"/>
      <c r="BC56" s="170"/>
      <c r="BD56" s="425"/>
      <c r="BE56" s="170"/>
      <c r="BF56" s="170"/>
      <c r="BG56" s="170"/>
      <c r="BH56" s="170"/>
      <c r="BI56" s="170"/>
      <c r="BJ56" s="170"/>
      <c r="BK56" s="170"/>
      <c r="BL56" s="170"/>
      <c r="BM56" s="170"/>
      <c r="BN56" s="170"/>
      <c r="BO56" s="170"/>
      <c r="BP56" s="170"/>
      <c r="BQ56" s="170"/>
      <c r="BR56" s="109"/>
      <c r="BS56" s="109"/>
      <c r="BT56" s="109"/>
    </row>
    <row r="57" spans="1:73" ht="12.6" customHeight="1">
      <c r="A57" s="539">
        <v>56</v>
      </c>
      <c r="B57" s="321"/>
      <c r="C57" s="519"/>
      <c r="D57" s="714"/>
      <c r="E57" s="1061"/>
      <c r="F57" s="1066"/>
      <c r="G57" s="1067"/>
      <c r="H57" s="1067"/>
      <c r="I57" s="1067"/>
      <c r="J57" s="1067"/>
      <c r="K57" s="1067"/>
      <c r="L57" s="1067"/>
      <c r="M57" s="1067"/>
      <c r="N57" s="1068"/>
      <c r="O57" s="339"/>
      <c r="P57" s="248"/>
      <c r="Q57" s="328"/>
      <c r="R57" s="328"/>
      <c r="S57" s="328"/>
      <c r="T57" s="328"/>
      <c r="U57" s="328"/>
      <c r="V57" s="343"/>
      <c r="W57" s="723"/>
      <c r="X57" s="724"/>
      <c r="Y57" s="724"/>
      <c r="Z57" s="724"/>
      <c r="AA57" s="724"/>
      <c r="AB57" s="724"/>
      <c r="AC57" s="725"/>
      <c r="AD57" s="723"/>
      <c r="AE57" s="724"/>
      <c r="AF57" s="724"/>
      <c r="AG57" s="724"/>
      <c r="AH57" s="724"/>
      <c r="AI57" s="724"/>
      <c r="AJ57" s="725"/>
      <c r="AK57" s="423">
        <v>56</v>
      </c>
      <c r="AL57" s="305"/>
      <c r="AM57" s="305"/>
      <c r="AN57" s="525"/>
      <c r="AO57" s="116"/>
      <c r="AP57" s="116"/>
      <c r="AQ57" s="116"/>
      <c r="AR57" s="116"/>
      <c r="AS57" s="116"/>
      <c r="AT57" s="116"/>
      <c r="AU57" s="116"/>
      <c r="AV57" s="70"/>
      <c r="AW57" s="70"/>
      <c r="AX57" s="170"/>
      <c r="AY57" s="170"/>
      <c r="AZ57" s="170"/>
      <c r="BA57" s="303"/>
      <c r="BB57" s="303"/>
      <c r="BC57" s="170"/>
      <c r="BD57" s="425"/>
      <c r="BE57" s="170"/>
      <c r="BF57" s="170"/>
      <c r="BG57" s="170"/>
      <c r="BH57" s="170"/>
      <c r="BI57" s="170"/>
      <c r="BJ57" s="170"/>
      <c r="BK57" s="170"/>
      <c r="BL57" s="170"/>
      <c r="BM57" s="170"/>
      <c r="BN57" s="170"/>
      <c r="BO57" s="170"/>
      <c r="BP57" s="170"/>
      <c r="BQ57" s="170"/>
      <c r="BR57" s="109"/>
      <c r="BS57" s="109"/>
      <c r="BT57" s="109"/>
    </row>
    <row r="58" spans="1:73" ht="12.6" customHeight="1">
      <c r="A58" s="539">
        <v>57</v>
      </c>
      <c r="B58" s="16"/>
      <c r="C58" s="519"/>
      <c r="D58" s="714"/>
      <c r="E58" s="1061"/>
      <c r="F58" s="1069" t="s">
        <v>160</v>
      </c>
      <c r="G58" s="1070"/>
      <c r="H58" s="1070"/>
      <c r="I58" s="1070"/>
      <c r="J58" s="1070"/>
      <c r="K58" s="1070"/>
      <c r="L58" s="1070"/>
      <c r="M58" s="1070"/>
      <c r="N58" s="1071"/>
      <c r="O58" s="350" t="s">
        <v>40</v>
      </c>
      <c r="P58" s="354"/>
      <c r="Q58" s="323"/>
      <c r="R58" s="323" t="s">
        <v>127</v>
      </c>
      <c r="S58" s="323"/>
      <c r="T58" s="323" t="s">
        <v>126</v>
      </c>
      <c r="U58" s="323"/>
      <c r="V58" s="355" t="s">
        <v>44</v>
      </c>
      <c r="W58" s="207"/>
      <c r="X58" s="726"/>
      <c r="Y58" s="726"/>
      <c r="Z58" s="726"/>
      <c r="AA58" s="726"/>
      <c r="AB58" s="726"/>
      <c r="AC58" s="208"/>
      <c r="AD58" s="207"/>
      <c r="AE58" s="726"/>
      <c r="AF58" s="726"/>
      <c r="AG58" s="726"/>
      <c r="AH58" s="726"/>
      <c r="AI58" s="726"/>
      <c r="AJ58" s="208"/>
      <c r="AK58" s="423">
        <v>57</v>
      </c>
      <c r="AL58" s="305"/>
      <c r="AM58" s="305"/>
      <c r="AN58" s="524"/>
      <c r="AO58" s="525"/>
      <c r="AP58" s="525"/>
      <c r="AQ58" s="525"/>
      <c r="AR58" s="525"/>
      <c r="AS58" s="525"/>
      <c r="AT58" s="525"/>
      <c r="AU58" s="525"/>
      <c r="AV58" s="70"/>
      <c r="AW58" s="26"/>
      <c r="AX58" s="70"/>
      <c r="AY58" s="70"/>
      <c r="AZ58" s="70"/>
      <c r="BA58" s="70"/>
      <c r="BB58" s="70"/>
      <c r="BC58" s="70"/>
      <c r="BD58" s="70"/>
      <c r="BE58" s="70"/>
      <c r="BF58" s="70"/>
      <c r="BG58" s="70"/>
      <c r="BH58" s="26"/>
      <c r="BI58" s="26"/>
      <c r="BJ58" s="70"/>
      <c r="BK58" s="70"/>
      <c r="BL58" s="70"/>
      <c r="BM58" s="70"/>
      <c r="BN58" s="70"/>
      <c r="BO58" s="70"/>
      <c r="BP58" s="70"/>
      <c r="BQ58" s="70"/>
      <c r="BR58" s="70"/>
      <c r="BS58" s="70"/>
      <c r="BT58" s="70"/>
    </row>
    <row r="59" spans="1:73" ht="12.6" customHeight="1">
      <c r="A59" s="539">
        <v>58</v>
      </c>
      <c r="B59" s="16"/>
      <c r="C59" s="519"/>
      <c r="D59" s="77"/>
      <c r="E59" s="1061"/>
      <c r="F59" s="1066"/>
      <c r="G59" s="1067"/>
      <c r="H59" s="1067"/>
      <c r="I59" s="1067"/>
      <c r="J59" s="1067"/>
      <c r="K59" s="1067"/>
      <c r="L59" s="1067"/>
      <c r="M59" s="1067"/>
      <c r="N59" s="1068"/>
      <c r="O59" s="362"/>
      <c r="P59" s="263"/>
      <c r="Q59" s="363"/>
      <c r="R59" s="363"/>
      <c r="S59" s="363"/>
      <c r="T59" s="363"/>
      <c r="U59" s="363"/>
      <c r="V59" s="364"/>
      <c r="W59" s="207"/>
      <c r="X59" s="726"/>
      <c r="Y59" s="726"/>
      <c r="Z59" s="726"/>
      <c r="AA59" s="726"/>
      <c r="AB59" s="726"/>
      <c r="AC59" s="208"/>
      <c r="AD59" s="207"/>
      <c r="AE59" s="726"/>
      <c r="AF59" s="726"/>
      <c r="AG59" s="726"/>
      <c r="AH59" s="726"/>
      <c r="AI59" s="726"/>
      <c r="AJ59" s="208"/>
      <c r="AK59" s="423">
        <v>58</v>
      </c>
      <c r="AL59" s="305"/>
      <c r="AM59" s="305"/>
      <c r="AN59" s="524"/>
      <c r="AO59" s="525"/>
      <c r="AP59" s="525"/>
      <c r="AQ59" s="525"/>
      <c r="AR59" s="525"/>
      <c r="AS59" s="525"/>
      <c r="AT59" s="525"/>
      <c r="AU59" s="525"/>
      <c r="AV59" s="303"/>
      <c r="AW59" s="303"/>
      <c r="AX59" s="170"/>
      <c r="AY59" s="170"/>
      <c r="AZ59" s="170"/>
      <c r="BA59" s="170"/>
      <c r="BB59" s="170"/>
      <c r="BC59" s="170"/>
      <c r="BD59" s="170"/>
      <c r="BE59" s="170"/>
      <c r="BF59" s="170"/>
      <c r="BG59" s="170"/>
      <c r="BH59" s="170"/>
      <c r="BI59" s="170"/>
      <c r="BJ59" s="170"/>
      <c r="BK59" s="170"/>
      <c r="BL59" s="170"/>
      <c r="BM59" s="170"/>
      <c r="BN59" s="170"/>
      <c r="BO59" s="170"/>
      <c r="BP59" s="170"/>
      <c r="BQ59" s="170"/>
      <c r="BR59" s="170"/>
      <c r="BS59" s="170"/>
      <c r="BT59" s="170"/>
    </row>
    <row r="60" spans="1:73" ht="12.6" customHeight="1">
      <c r="A60" s="539">
        <v>59</v>
      </c>
      <c r="B60" s="16"/>
      <c r="C60" s="519"/>
      <c r="D60" s="714"/>
      <c r="E60" s="1061"/>
      <c r="F60" s="1069" t="s">
        <v>113</v>
      </c>
      <c r="G60" s="1070"/>
      <c r="H60" s="1070"/>
      <c r="I60" s="1070"/>
      <c r="J60" s="1070"/>
      <c r="K60" s="1070"/>
      <c r="L60" s="1070"/>
      <c r="M60" s="1070"/>
      <c r="N60" s="1071"/>
      <c r="O60" s="350" t="s">
        <v>40</v>
      </c>
      <c r="P60" s="354"/>
      <c r="Q60" s="333"/>
      <c r="R60" s="333" t="s">
        <v>127</v>
      </c>
      <c r="S60" s="323"/>
      <c r="T60" s="323" t="s">
        <v>126</v>
      </c>
      <c r="U60" s="323"/>
      <c r="V60" s="355" t="s">
        <v>44</v>
      </c>
      <c r="W60" s="207"/>
      <c r="X60" s="726"/>
      <c r="Y60" s="726"/>
      <c r="Z60" s="726"/>
      <c r="AA60" s="726"/>
      <c r="AB60" s="726"/>
      <c r="AC60" s="208"/>
      <c r="AD60" s="207"/>
      <c r="AE60" s="726"/>
      <c r="AF60" s="726"/>
      <c r="AG60" s="726"/>
      <c r="AH60" s="726"/>
      <c r="AI60" s="726"/>
      <c r="AJ60" s="208"/>
      <c r="AK60" s="423">
        <v>59</v>
      </c>
      <c r="AL60" s="305"/>
      <c r="AM60" s="305"/>
      <c r="AN60" s="525"/>
      <c r="AO60" s="525"/>
      <c r="AP60" s="525"/>
      <c r="AQ60" s="525"/>
      <c r="AR60" s="525"/>
      <c r="AS60" s="525"/>
      <c r="AT60" s="525"/>
      <c r="AU60" s="525"/>
      <c r="AV60" s="70"/>
      <c r="AW60" s="70"/>
      <c r="AX60" s="468"/>
      <c r="AY60" s="468"/>
      <c r="AZ60" s="468"/>
      <c r="BA60" s="468"/>
      <c r="BB60" s="468"/>
      <c r="BC60" s="468"/>
      <c r="BD60" s="468"/>
      <c r="BE60" s="70"/>
      <c r="BF60" s="70"/>
      <c r="BG60" s="70"/>
      <c r="BH60" s="70"/>
      <c r="BI60" s="70"/>
      <c r="BJ60" s="70"/>
      <c r="BK60" s="70"/>
      <c r="BL60" s="70"/>
      <c r="BM60" s="70"/>
      <c r="BN60" s="70"/>
      <c r="BO60" s="70"/>
      <c r="BP60" s="70"/>
      <c r="BQ60" s="70"/>
      <c r="BR60" s="109"/>
      <c r="BS60" s="109"/>
      <c r="BT60" s="109"/>
    </row>
    <row r="61" spans="1:73" ht="12.6" customHeight="1">
      <c r="A61" s="539">
        <v>60</v>
      </c>
      <c r="B61" s="16"/>
      <c r="C61" s="519"/>
      <c r="D61" s="714"/>
      <c r="E61" s="1061"/>
      <c r="F61" s="1066"/>
      <c r="G61" s="1067"/>
      <c r="H61" s="1067"/>
      <c r="I61" s="1067"/>
      <c r="J61" s="1067"/>
      <c r="K61" s="1067"/>
      <c r="L61" s="1067"/>
      <c r="M61" s="1067"/>
      <c r="N61" s="1068"/>
      <c r="O61" s="362"/>
      <c r="P61" s="263"/>
      <c r="Q61" s="363"/>
      <c r="R61" s="363"/>
      <c r="S61" s="363"/>
      <c r="T61" s="363"/>
      <c r="U61" s="363"/>
      <c r="V61" s="364"/>
      <c r="W61" s="207"/>
      <c r="X61" s="726"/>
      <c r="Y61" s="726"/>
      <c r="Z61" s="726"/>
      <c r="AA61" s="726"/>
      <c r="AB61" s="726"/>
      <c r="AC61" s="208"/>
      <c r="AD61" s="207"/>
      <c r="AE61" s="726"/>
      <c r="AF61" s="726"/>
      <c r="AG61" s="726"/>
      <c r="AH61" s="726"/>
      <c r="AI61" s="726"/>
      <c r="AJ61" s="208"/>
      <c r="AK61" s="423">
        <v>60</v>
      </c>
      <c r="AL61" s="305"/>
      <c r="AM61" s="305"/>
      <c r="AN61" s="525"/>
      <c r="AO61" s="525"/>
      <c r="AP61" s="525"/>
      <c r="AQ61" s="525"/>
      <c r="AR61" s="525"/>
      <c r="AS61" s="525"/>
      <c r="AT61" s="525"/>
      <c r="AU61" s="525"/>
      <c r="AV61" s="70"/>
      <c r="AW61" s="70"/>
      <c r="AX61" s="170"/>
      <c r="AY61" s="170"/>
      <c r="AZ61" s="170"/>
      <c r="BA61" s="170"/>
      <c r="BB61" s="170"/>
      <c r="BC61" s="170"/>
      <c r="BD61" s="170"/>
      <c r="BE61" s="170"/>
      <c r="BF61" s="170"/>
      <c r="BG61" s="170"/>
      <c r="BH61" s="170"/>
      <c r="BI61" s="170"/>
      <c r="BJ61" s="170"/>
      <c r="BK61" s="170"/>
      <c r="BL61" s="170"/>
      <c r="BM61" s="170"/>
      <c r="BN61" s="170"/>
      <c r="BO61" s="170"/>
      <c r="BP61" s="170"/>
      <c r="BQ61" s="170"/>
      <c r="BR61" s="109"/>
      <c r="BS61" s="109"/>
      <c r="BT61" s="109"/>
    </row>
    <row r="62" spans="1:73" ht="12.6" customHeight="1">
      <c r="A62" s="539">
        <v>61</v>
      </c>
      <c r="B62" s="16"/>
      <c r="C62" s="519"/>
      <c r="D62" s="714"/>
      <c r="E62" s="1061"/>
      <c r="F62" s="1069" t="s">
        <v>114</v>
      </c>
      <c r="G62" s="1070"/>
      <c r="H62" s="1070"/>
      <c r="I62" s="1070"/>
      <c r="J62" s="1070"/>
      <c r="K62" s="1070"/>
      <c r="L62" s="1070"/>
      <c r="M62" s="1070"/>
      <c r="N62" s="1071"/>
      <c r="O62" s="339" t="s">
        <v>40</v>
      </c>
      <c r="P62" s="28"/>
      <c r="Q62" s="333"/>
      <c r="R62" s="333" t="s">
        <v>127</v>
      </c>
      <c r="S62" s="333"/>
      <c r="T62" s="333" t="s">
        <v>126</v>
      </c>
      <c r="U62" s="333"/>
      <c r="V62" s="335" t="s">
        <v>44</v>
      </c>
      <c r="W62" s="207"/>
      <c r="X62" s="726"/>
      <c r="Y62" s="726"/>
      <c r="Z62" s="726"/>
      <c r="AA62" s="726"/>
      <c r="AB62" s="726"/>
      <c r="AC62" s="208"/>
      <c r="AD62" s="207"/>
      <c r="AE62" s="726"/>
      <c r="AF62" s="726"/>
      <c r="AG62" s="726"/>
      <c r="AH62" s="726"/>
      <c r="AI62" s="726"/>
      <c r="AJ62" s="208"/>
      <c r="AK62" s="423">
        <v>61</v>
      </c>
      <c r="AL62" s="305"/>
      <c r="AM62" s="305"/>
      <c r="AN62" s="526"/>
      <c r="AO62" s="525"/>
      <c r="AP62" s="525"/>
      <c r="AQ62" s="525"/>
      <c r="AR62" s="525"/>
      <c r="AS62" s="525"/>
      <c r="AT62" s="525"/>
      <c r="AU62" s="525"/>
      <c r="AV62" s="109"/>
      <c r="AW62" s="109"/>
      <c r="AX62" s="109"/>
      <c r="AY62" s="109"/>
      <c r="AZ62" s="26"/>
      <c r="BA62" s="27"/>
      <c r="BB62" s="133"/>
      <c r="BC62" s="528"/>
      <c r="BD62" s="528"/>
      <c r="BE62" s="528"/>
      <c r="BF62" s="528"/>
      <c r="BG62" s="528"/>
      <c r="BH62" s="528"/>
      <c r="BI62" s="109"/>
      <c r="BJ62" s="109"/>
      <c r="BK62" s="109"/>
      <c r="BL62" s="109"/>
      <c r="BM62" s="109"/>
      <c r="BN62" s="109"/>
      <c r="BO62" s="109"/>
      <c r="BP62" s="109"/>
      <c r="BQ62" s="109"/>
      <c r="BR62" s="109"/>
      <c r="BS62" s="109"/>
      <c r="BT62" s="109"/>
    </row>
    <row r="63" spans="1:73" ht="12.6" customHeight="1">
      <c r="A63" s="539">
        <v>62</v>
      </c>
      <c r="B63" s="16"/>
      <c r="C63" s="519"/>
      <c r="D63" s="77"/>
      <c r="E63" s="1062"/>
      <c r="F63" s="1072"/>
      <c r="G63" s="1073"/>
      <c r="H63" s="1073"/>
      <c r="I63" s="1073"/>
      <c r="J63" s="1073"/>
      <c r="K63" s="1073"/>
      <c r="L63" s="1073"/>
      <c r="M63" s="1073"/>
      <c r="N63" s="1074"/>
      <c r="O63" s="338"/>
      <c r="P63" s="11"/>
      <c r="Q63" s="294"/>
      <c r="R63" s="294"/>
      <c r="S63" s="294"/>
      <c r="T63" s="294"/>
      <c r="U63" s="294"/>
      <c r="V63" s="334"/>
      <c r="W63" s="209"/>
      <c r="X63" s="210"/>
      <c r="Y63" s="210"/>
      <c r="Z63" s="210"/>
      <c r="AA63" s="210"/>
      <c r="AB63" s="210"/>
      <c r="AC63" s="211"/>
      <c r="AD63" s="209"/>
      <c r="AE63" s="210"/>
      <c r="AF63" s="210"/>
      <c r="AG63" s="210"/>
      <c r="AH63" s="210"/>
      <c r="AI63" s="210"/>
      <c r="AJ63" s="211"/>
      <c r="AK63" s="423">
        <v>62</v>
      </c>
      <c r="AL63" s="305"/>
      <c r="AM63" s="305"/>
      <c r="AN63" s="526"/>
      <c r="AO63" s="526"/>
      <c r="AP63" s="526"/>
      <c r="AQ63" s="526"/>
      <c r="AR63" s="526"/>
      <c r="AS63" s="526"/>
      <c r="AT63" s="526"/>
      <c r="AU63" s="526"/>
      <c r="AV63" s="109"/>
      <c r="AW63" s="109"/>
      <c r="AX63" s="109"/>
      <c r="AY63" s="109"/>
      <c r="AZ63" s="26"/>
      <c r="BA63" s="27"/>
      <c r="BB63" s="133"/>
      <c r="BC63" s="531"/>
      <c r="BD63" s="531"/>
      <c r="BE63" s="531"/>
      <c r="BF63" s="531"/>
      <c r="BG63" s="531"/>
      <c r="BH63" s="531"/>
      <c r="BI63" s="109"/>
      <c r="BJ63" s="109"/>
      <c r="BK63" s="109"/>
      <c r="BL63" s="109"/>
      <c r="BM63" s="109"/>
      <c r="BN63" s="109"/>
      <c r="BO63" s="109"/>
      <c r="BP63" s="109"/>
      <c r="BQ63" s="109"/>
      <c r="BR63" s="109"/>
      <c r="BS63" s="109"/>
      <c r="BT63" s="109"/>
      <c r="BU63" s="279"/>
    </row>
    <row r="64" spans="1:73" s="156" customFormat="1" ht="12.6" customHeight="1">
      <c r="A64" s="539">
        <v>63</v>
      </c>
      <c r="B64" s="134" t="s">
        <v>115</v>
      </c>
      <c r="C64" s="109"/>
      <c r="D64" s="109"/>
      <c r="E64" s="109"/>
      <c r="F64" s="109"/>
      <c r="G64" s="109"/>
      <c r="H64" s="109"/>
      <c r="I64" s="109"/>
      <c r="J64" s="109"/>
      <c r="K64" s="109"/>
      <c r="L64" s="109"/>
      <c r="M64" s="109"/>
      <c r="N64" s="109"/>
      <c r="O64" s="109"/>
      <c r="P64" s="109"/>
      <c r="Q64" s="109"/>
      <c r="R64" s="109"/>
      <c r="S64" s="109"/>
      <c r="T64" s="109"/>
      <c r="U64" s="109"/>
      <c r="V64" s="109"/>
      <c r="W64" s="206"/>
      <c r="X64" s="206"/>
      <c r="Y64" s="206"/>
      <c r="Z64" s="206"/>
      <c r="AA64" s="206"/>
      <c r="AB64" s="206"/>
      <c r="AC64" s="206"/>
      <c r="AD64" s="712"/>
      <c r="AE64" s="712"/>
      <c r="AF64" s="1040" t="s">
        <v>385</v>
      </c>
      <c r="AG64" s="1040"/>
      <c r="AH64" s="1040"/>
      <c r="AI64" s="1040"/>
      <c r="AJ64" s="1040"/>
      <c r="AK64" s="423">
        <v>63</v>
      </c>
      <c r="AL64" s="305"/>
      <c r="AM64" s="305"/>
      <c r="AN64" s="526"/>
      <c r="AO64" s="526"/>
      <c r="AP64" s="526"/>
      <c r="AQ64" s="526"/>
      <c r="AR64" s="526"/>
      <c r="AS64" s="526"/>
      <c r="AT64" s="526"/>
      <c r="AU64" s="526"/>
      <c r="AV64" s="70"/>
      <c r="AW64" s="170"/>
      <c r="AX64" s="27"/>
      <c r="AY64" s="27"/>
      <c r="AZ64" s="26"/>
      <c r="BA64" s="27"/>
      <c r="BB64" s="133"/>
      <c r="BC64" s="518"/>
      <c r="BD64" s="518"/>
      <c r="BE64" s="518"/>
      <c r="BF64" s="518"/>
      <c r="BG64" s="518"/>
      <c r="BH64" s="518"/>
      <c r="BI64" s="27"/>
      <c r="BJ64" s="27"/>
      <c r="BK64" s="27"/>
      <c r="BL64" s="27"/>
      <c r="BM64" s="27"/>
      <c r="BN64" s="27"/>
      <c r="BO64" s="27"/>
      <c r="BP64" s="27"/>
      <c r="BQ64" s="27"/>
      <c r="BR64" s="70"/>
      <c r="BS64" s="27"/>
      <c r="BT64" s="530"/>
      <c r="BU64" s="279"/>
    </row>
    <row r="66" spans="1:75" ht="12.6" customHeight="1">
      <c r="A66" s="539"/>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row>
    <row r="67" spans="1:75" s="424" customFormat="1" ht="12.6" customHeight="1">
      <c r="A67" s="539"/>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136"/>
      <c r="BL67" s="136"/>
      <c r="BM67" s="136"/>
      <c r="BN67" s="136"/>
      <c r="BO67" s="136"/>
      <c r="BP67" s="136"/>
      <c r="BQ67" s="136"/>
      <c r="BR67" s="136"/>
      <c r="BS67" s="136"/>
      <c r="BT67" s="136"/>
      <c r="BU67" s="136"/>
      <c r="BV67" s="136"/>
      <c r="BW67" s="136"/>
    </row>
    <row r="68" spans="1:75" s="424" customFormat="1" ht="12.6" customHeight="1">
      <c r="A68" s="539"/>
      <c r="B68" s="156"/>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L68" s="136"/>
      <c r="AM68" s="136"/>
      <c r="AN68" s="136"/>
      <c r="AO68" s="136"/>
      <c r="AP68" s="136"/>
      <c r="AQ68" s="136"/>
      <c r="AR68" s="136"/>
      <c r="AS68" s="136"/>
      <c r="AT68" s="136"/>
      <c r="AU68" s="136"/>
      <c r="AV68" s="136"/>
      <c r="AW68" s="136"/>
      <c r="AX68" s="136"/>
      <c r="AY68" s="136"/>
      <c r="AZ68" s="136"/>
      <c r="BA68" s="136"/>
      <c r="BB68" s="136"/>
      <c r="BC68" s="136"/>
      <c r="BD68" s="136"/>
      <c r="BE68" s="136"/>
      <c r="BF68" s="136"/>
      <c r="BG68" s="136"/>
      <c r="BH68" s="136"/>
      <c r="BI68" s="136"/>
      <c r="BJ68" s="136"/>
      <c r="BK68" s="136"/>
      <c r="BL68" s="136"/>
      <c r="BM68" s="136"/>
      <c r="BN68" s="136"/>
      <c r="BO68" s="136"/>
      <c r="BP68" s="136"/>
      <c r="BQ68" s="136"/>
      <c r="BR68" s="136"/>
      <c r="BS68" s="136"/>
      <c r="BT68" s="136"/>
      <c r="BU68" s="136"/>
      <c r="BV68" s="136"/>
      <c r="BW68" s="136"/>
    </row>
    <row r="69" spans="1:75" ht="12.6" customHeight="1">
      <c r="A69" s="539"/>
    </row>
    <row r="70" spans="1:75" ht="12.6" customHeight="1">
      <c r="A70" s="539"/>
    </row>
    <row r="71" spans="1:75" ht="12.6" customHeight="1">
      <c r="A71" s="539"/>
    </row>
    <row r="72" spans="1:75" ht="12.6" customHeight="1">
      <c r="A72" s="539"/>
    </row>
    <row r="73" spans="1:75" ht="12.6" customHeight="1">
      <c r="A73" s="539"/>
    </row>
    <row r="74" spans="1:75" ht="12.6" customHeight="1">
      <c r="A74" s="539"/>
    </row>
    <row r="75" spans="1:75" ht="12.6" customHeight="1">
      <c r="A75" s="539"/>
    </row>
    <row r="76" spans="1:75" ht="12.6" customHeight="1">
      <c r="A76" s="539"/>
    </row>
    <row r="77" spans="1:75" ht="12.6" customHeight="1">
      <c r="A77" s="539"/>
    </row>
    <row r="78" spans="1:75" ht="12.6" customHeight="1">
      <c r="A78" s="539"/>
    </row>
    <row r="79" spans="1:75" ht="12.6" customHeight="1">
      <c r="A79" s="539"/>
    </row>
    <row r="80" spans="1:75" ht="12.6" customHeight="1">
      <c r="A80" s="539"/>
    </row>
    <row r="81" spans="1:1" ht="12.6" customHeight="1">
      <c r="A81" s="539"/>
    </row>
    <row r="82" spans="1:1" ht="12.6" customHeight="1">
      <c r="A82" s="539"/>
    </row>
    <row r="83" spans="1:1" ht="12.6" customHeight="1">
      <c r="A83" s="539"/>
    </row>
    <row r="84" spans="1:1" ht="12.6" customHeight="1">
      <c r="A84" s="539"/>
    </row>
    <row r="85" spans="1:1" ht="12.6" customHeight="1">
      <c r="A85" s="539"/>
    </row>
    <row r="86" spans="1:1" ht="12.6" customHeight="1">
      <c r="A86" s="539"/>
    </row>
    <row r="87" spans="1:1" ht="12.6" customHeight="1">
      <c r="A87" s="539"/>
    </row>
    <row r="88" spans="1:1" ht="12.6" customHeight="1">
      <c r="A88" s="539"/>
    </row>
    <row r="89" spans="1:1" ht="12.6" customHeight="1">
      <c r="A89" s="539"/>
    </row>
    <row r="90" spans="1:1" ht="12.6" customHeight="1">
      <c r="A90" s="539"/>
    </row>
    <row r="91" spans="1:1" ht="12.6" customHeight="1">
      <c r="A91" s="539"/>
    </row>
    <row r="92" spans="1:1" ht="12.6" customHeight="1">
      <c r="A92" s="539"/>
    </row>
    <row r="93" spans="1:1" ht="12.6" customHeight="1">
      <c r="A93" s="539"/>
    </row>
    <row r="94" spans="1:1" ht="12.6" customHeight="1">
      <c r="A94" s="539"/>
    </row>
    <row r="95" spans="1:1" ht="12.6" customHeight="1">
      <c r="A95" s="539"/>
    </row>
    <row r="96" spans="1:1" ht="12.6" customHeight="1">
      <c r="A96" s="539"/>
    </row>
    <row r="97" spans="1:1" ht="12.6" customHeight="1">
      <c r="A97" s="539"/>
    </row>
    <row r="98" spans="1:1" ht="12.6" customHeight="1">
      <c r="A98" s="539"/>
    </row>
    <row r="99" spans="1:1" ht="12.6" customHeight="1">
      <c r="A99" s="539"/>
    </row>
    <row r="100" spans="1:1" ht="12.6" customHeight="1">
      <c r="A100" s="539"/>
    </row>
    <row r="101" spans="1:1" ht="12.6" customHeight="1">
      <c r="A101" s="539"/>
    </row>
    <row r="102" spans="1:1" ht="12.6" customHeight="1">
      <c r="A102" s="539"/>
    </row>
    <row r="103" spans="1:1" ht="12.6" customHeight="1">
      <c r="A103" s="539"/>
    </row>
    <row r="104" spans="1:1" ht="12.6" customHeight="1">
      <c r="A104" s="539"/>
    </row>
    <row r="105" spans="1:1" ht="12.6" customHeight="1">
      <c r="A105" s="539"/>
    </row>
    <row r="106" spans="1:1" ht="12.6" customHeight="1">
      <c r="A106" s="539"/>
    </row>
    <row r="107" spans="1:1" ht="12.6" customHeight="1">
      <c r="A107" s="539"/>
    </row>
    <row r="108" spans="1:1" ht="12.6" customHeight="1">
      <c r="A108" s="539"/>
    </row>
    <row r="109" spans="1:1" ht="12.6" customHeight="1">
      <c r="A109" s="539"/>
    </row>
    <row r="110" spans="1:1" ht="12.6" customHeight="1">
      <c r="A110" s="539"/>
    </row>
    <row r="111" spans="1:1" ht="12.6" customHeight="1">
      <c r="A111" s="539"/>
    </row>
    <row r="112" spans="1:1" ht="12.6" customHeight="1">
      <c r="A112" s="539"/>
    </row>
    <row r="113" spans="1:1" ht="12.6" customHeight="1">
      <c r="A113" s="539"/>
    </row>
    <row r="114" spans="1:1" ht="12.6" customHeight="1">
      <c r="A114" s="539"/>
    </row>
    <row r="115" spans="1:1" ht="12.6" customHeight="1">
      <c r="A115" s="539"/>
    </row>
    <row r="116" spans="1:1" ht="12.6" customHeight="1">
      <c r="A116" s="539"/>
    </row>
    <row r="117" spans="1:1" ht="12.6" customHeight="1">
      <c r="A117" s="539"/>
    </row>
    <row r="118" spans="1:1" ht="12.6" customHeight="1">
      <c r="A118" s="539"/>
    </row>
    <row r="119" spans="1:1" ht="12.6" customHeight="1">
      <c r="A119" s="539"/>
    </row>
    <row r="120" spans="1:1" ht="12.6" customHeight="1">
      <c r="A120" s="539"/>
    </row>
    <row r="121" spans="1:1" ht="12.6" customHeight="1">
      <c r="A121" s="539"/>
    </row>
    <row r="122" spans="1:1" ht="12.6" customHeight="1">
      <c r="A122" s="539"/>
    </row>
    <row r="123" spans="1:1" ht="12.6" customHeight="1">
      <c r="A123" s="539"/>
    </row>
    <row r="124" spans="1:1" ht="12.6" customHeight="1">
      <c r="A124" s="539"/>
    </row>
    <row r="125" spans="1:1" ht="12.6" customHeight="1">
      <c r="A125" s="539"/>
    </row>
    <row r="126" spans="1:1" ht="12.6" customHeight="1">
      <c r="A126" s="539"/>
    </row>
    <row r="127" spans="1:1" ht="12.6" customHeight="1">
      <c r="A127" s="539"/>
    </row>
    <row r="128" spans="1:1" ht="12.6" customHeight="1">
      <c r="A128" s="539"/>
    </row>
    <row r="129" spans="1:1" ht="12.6" customHeight="1">
      <c r="A129" s="537"/>
    </row>
  </sheetData>
  <mergeCells count="106">
    <mergeCell ref="BJ11:BJ12"/>
    <mergeCell ref="BK11:BK12"/>
    <mergeCell ref="BL11:BL12"/>
    <mergeCell ref="BM11:BM12"/>
    <mergeCell ref="BS11:BS12"/>
    <mergeCell ref="BT11:BT12"/>
    <mergeCell ref="AF64:AJ64"/>
    <mergeCell ref="G19:K20"/>
    <mergeCell ref="N19:R20"/>
    <mergeCell ref="U17:AH18"/>
    <mergeCell ref="U19:AF20"/>
    <mergeCell ref="AY11:AY12"/>
    <mergeCell ref="AS22:BT23"/>
    <mergeCell ref="C28:AJ29"/>
    <mergeCell ref="E56:E63"/>
    <mergeCell ref="F56:N57"/>
    <mergeCell ref="F58:N59"/>
    <mergeCell ref="F60:N61"/>
    <mergeCell ref="F62:N63"/>
    <mergeCell ref="AI25:AJ25"/>
    <mergeCell ref="AE26:AE27"/>
    <mergeCell ref="AF26:AF27"/>
    <mergeCell ref="AG26:AG27"/>
    <mergeCell ref="AH26:AH27"/>
    <mergeCell ref="BD24:BI25"/>
    <mergeCell ref="BJ24:BK25"/>
    <mergeCell ref="BN24:BN25"/>
    <mergeCell ref="BP24:BP25"/>
    <mergeCell ref="BR24:BR25"/>
    <mergeCell ref="H25:J27"/>
    <mergeCell ref="K25:AB27"/>
    <mergeCell ref="AC25:AD27"/>
    <mergeCell ref="AE25:AF25"/>
    <mergeCell ref="AG25:AH25"/>
    <mergeCell ref="P17:T18"/>
    <mergeCell ref="AV19:BA20"/>
    <mergeCell ref="AL22:AL39"/>
    <mergeCell ref="AM22:AR23"/>
    <mergeCell ref="B24:B27"/>
    <mergeCell ref="AM24:AR25"/>
    <mergeCell ref="AS24:AT25"/>
    <mergeCell ref="AW24:AW25"/>
    <mergeCell ref="AY24:AY25"/>
    <mergeCell ref="BA24:BA25"/>
    <mergeCell ref="AI26:AI27"/>
    <mergeCell ref="AJ26:AJ27"/>
    <mergeCell ref="H11:H12"/>
    <mergeCell ref="I11:I12"/>
    <mergeCell ref="AI15:AI16"/>
    <mergeCell ref="AJ15:AJ16"/>
    <mergeCell ref="C17:F20"/>
    <mergeCell ref="H17:H18"/>
    <mergeCell ref="I17:I18"/>
    <mergeCell ref="J17:J18"/>
    <mergeCell ref="L17:L18"/>
    <mergeCell ref="M17:M18"/>
    <mergeCell ref="N17:N18"/>
    <mergeCell ref="O17:O18"/>
    <mergeCell ref="AC15:AC16"/>
    <mergeCell ref="AD15:AD16"/>
    <mergeCell ref="AE15:AE16"/>
    <mergeCell ref="AF15:AF16"/>
    <mergeCell ref="AG15:AG16"/>
    <mergeCell ref="AH15:AH16"/>
    <mergeCell ref="G14:T16"/>
    <mergeCell ref="U15:X15"/>
    <mergeCell ref="Y15:Y16"/>
    <mergeCell ref="Z15:Z16"/>
    <mergeCell ref="AA15:AA16"/>
    <mergeCell ref="AB15:AB16"/>
    <mergeCell ref="AA11:AA12"/>
    <mergeCell ref="AB11:AB12"/>
    <mergeCell ref="AC11:AC12"/>
    <mergeCell ref="AD11:AD12"/>
    <mergeCell ref="AE11:AE12"/>
    <mergeCell ref="BC11:BC12"/>
    <mergeCell ref="O11:O12"/>
    <mergeCell ref="P11:P12"/>
    <mergeCell ref="Q11:Q12"/>
    <mergeCell ref="R11:R12"/>
    <mergeCell ref="S11:V11"/>
    <mergeCell ref="Z11:Z12"/>
    <mergeCell ref="J11:J12"/>
    <mergeCell ref="L11:L12"/>
    <mergeCell ref="M11:M12"/>
    <mergeCell ref="N11:N12"/>
    <mergeCell ref="K3:AJ5"/>
    <mergeCell ref="AU3:BT5"/>
    <mergeCell ref="AL7:AR8"/>
    <mergeCell ref="AS7:BB8"/>
    <mergeCell ref="B10:B20"/>
    <mergeCell ref="C10:F11"/>
    <mergeCell ref="K10:K12"/>
    <mergeCell ref="AL10:AL20"/>
    <mergeCell ref="BO10:BQ12"/>
    <mergeCell ref="G11:G12"/>
    <mergeCell ref="BD11:BD12"/>
    <mergeCell ref="BE11:BE12"/>
    <mergeCell ref="BN11:BN12"/>
    <mergeCell ref="C12:F12"/>
    <mergeCell ref="D13:F13"/>
    <mergeCell ref="G13:T13"/>
    <mergeCell ref="AZ11:AZ12"/>
    <mergeCell ref="BA11:BA12"/>
    <mergeCell ref="BB11:BB12"/>
    <mergeCell ref="BI11:BI12"/>
  </mergeCells>
  <phoneticPr fontId="2"/>
  <dataValidations count="5">
    <dataValidation type="list" imeMode="off" allowBlank="1" showInputMessage="1" showErrorMessage="1" sqref="H17:J17 L17:O17 Y15:AJ15 BO17:BT17 BM53:BT53 AD45:AE45 AD53:AE53 BC53:BH53 L11:Q11 G11:J11 R11:R12 Z11:AE11 AE26:AJ27 AY11:BD11 BE17:BJ17 AY18:BA18 BI11:BN11" xr:uid="{EE914A95-6088-45DD-B089-E10DA336B0B0}">
      <formula1>"　,0,1,2,3,4,5,6,7,8,9"</formula1>
    </dataValidation>
    <dataValidation imeMode="off" allowBlank="1" showInputMessage="1" showErrorMessage="1" sqref="K17 AB14:AC14 AE14:AF14 R11:R12 AH14:AJ14 AO40:AO41 AO44:AO45 AV46:BT47 BG20:BH20 AV60:BQ61 BG31:BH31 BI64:BT64 AV64:AY64 V53:AA54 BU63:BU64 BI52:BI54 AF47 BI19:BK19 BC63:BH64 L45:Q48 V45:AA46 BE10:BE12 P43 V43 AD43 BO10 BK16:BK18 AF45 AF53 L53:Q54 Y49:AD52 N49:S52 AV55:BC57 BL19:BT20 AV19 BE55:BQ57 AV42:BT43 X47 Q56:V63" xr:uid="{ABE34F4B-18D9-4580-8164-B2B6FB2FC362}"/>
    <dataValidation imeMode="hiragana" allowBlank="1" showInputMessage="1" showErrorMessage="1" sqref="AN48:AN53 G14 G18 BC50:BT51 AO48 AG19:AH20 AI17:AJ20 U17 U19" xr:uid="{BF93D7C0-F558-4B57-8F37-92BC8EF9DF8E}"/>
    <dataValidation imeMode="fullKatakana" allowBlank="1" showInputMessage="1" showErrorMessage="1" sqref="G13" xr:uid="{8C5F73DD-6BEB-4A48-A0BF-9F5BBFBE06A4}"/>
    <dataValidation type="list" allowBlank="1" showInputMessage="1" showErrorMessage="1" sqref="R10 X13:Y13 AC13 AH12 AH10 W10:W12" xr:uid="{9A45FC76-8A89-4B9D-831F-30938869799C}">
      <formula1>"□,☑"</formula1>
    </dataValidation>
  </dataValidations>
  <pageMargins left="0.59055118110236227" right="0.59055118110236227" top="0.78740157480314965"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E4549-E369-4B51-8175-75049AD093C6}">
  <dimension ref="A1:BW129"/>
  <sheetViews>
    <sheetView zoomScale="120" zoomScaleNormal="120" workbookViewId="0">
      <selection activeCell="AF65" sqref="AF65"/>
    </sheetView>
  </sheetViews>
  <sheetFormatPr defaultColWidth="2.5546875" defaultRowHeight="12.6" customHeight="1"/>
  <cols>
    <col min="1" max="1" width="2.5546875" style="536"/>
    <col min="2" max="36" width="2.5546875" style="136"/>
    <col min="37" max="37" width="2.5546875" style="424"/>
    <col min="38" max="16384" width="2.5546875" style="136"/>
  </cols>
  <sheetData>
    <row r="1" spans="1:73" s="538" customFormat="1" ht="12.6" customHeight="1">
      <c r="A1" s="537"/>
      <c r="B1" s="537">
        <v>1</v>
      </c>
      <c r="C1" s="537">
        <v>2</v>
      </c>
      <c r="D1" s="537">
        <v>3</v>
      </c>
      <c r="E1" s="537">
        <v>4</v>
      </c>
      <c r="F1" s="537">
        <v>5</v>
      </c>
      <c r="G1" s="537">
        <v>6</v>
      </c>
      <c r="H1" s="537">
        <v>7</v>
      </c>
      <c r="I1" s="537">
        <v>8</v>
      </c>
      <c r="J1" s="537">
        <v>9</v>
      </c>
      <c r="K1" s="537">
        <v>10</v>
      </c>
      <c r="L1" s="537">
        <v>11</v>
      </c>
      <c r="M1" s="537">
        <v>12</v>
      </c>
      <c r="N1" s="537">
        <v>13</v>
      </c>
      <c r="O1" s="537">
        <v>14</v>
      </c>
      <c r="P1" s="537">
        <v>15</v>
      </c>
      <c r="Q1" s="537">
        <v>16</v>
      </c>
      <c r="R1" s="537">
        <v>17</v>
      </c>
      <c r="S1" s="537">
        <v>18</v>
      </c>
      <c r="T1" s="537">
        <v>19</v>
      </c>
      <c r="U1" s="537">
        <v>20</v>
      </c>
      <c r="V1" s="537">
        <v>21</v>
      </c>
      <c r="W1" s="537">
        <v>22</v>
      </c>
      <c r="X1" s="537">
        <v>23</v>
      </c>
      <c r="Y1" s="537">
        <v>24</v>
      </c>
      <c r="Z1" s="537">
        <v>25</v>
      </c>
      <c r="AA1" s="537">
        <v>26</v>
      </c>
      <c r="AB1" s="537">
        <v>27</v>
      </c>
      <c r="AC1" s="537">
        <v>28</v>
      </c>
      <c r="AD1" s="537">
        <v>29</v>
      </c>
      <c r="AE1" s="537">
        <v>30</v>
      </c>
      <c r="AF1" s="537">
        <v>31</v>
      </c>
      <c r="AG1" s="537">
        <v>32</v>
      </c>
      <c r="AH1" s="537">
        <v>33</v>
      </c>
      <c r="AI1" s="537">
        <v>34</v>
      </c>
      <c r="AJ1" s="537">
        <v>35</v>
      </c>
      <c r="AK1" s="537"/>
      <c r="AL1" s="537">
        <v>1</v>
      </c>
      <c r="AM1" s="537">
        <v>2</v>
      </c>
      <c r="AN1" s="537">
        <v>3</v>
      </c>
      <c r="AO1" s="537">
        <v>4</v>
      </c>
      <c r="AP1" s="537">
        <v>5</v>
      </c>
      <c r="AQ1" s="537">
        <v>6</v>
      </c>
      <c r="AR1" s="537">
        <v>7</v>
      </c>
      <c r="AS1" s="537">
        <v>8</v>
      </c>
      <c r="AT1" s="537">
        <v>9</v>
      </c>
      <c r="AU1" s="537">
        <v>10</v>
      </c>
      <c r="AV1" s="537">
        <v>11</v>
      </c>
      <c r="AW1" s="537">
        <v>12</v>
      </c>
      <c r="AX1" s="537">
        <v>13</v>
      </c>
      <c r="AY1" s="537">
        <v>14</v>
      </c>
      <c r="AZ1" s="537">
        <v>15</v>
      </c>
      <c r="BA1" s="537">
        <v>16</v>
      </c>
      <c r="BB1" s="537">
        <v>17</v>
      </c>
      <c r="BC1" s="537">
        <v>18</v>
      </c>
      <c r="BD1" s="537">
        <v>19</v>
      </c>
      <c r="BE1" s="537">
        <v>20</v>
      </c>
      <c r="BF1" s="537">
        <v>21</v>
      </c>
      <c r="BG1" s="537">
        <v>22</v>
      </c>
      <c r="BH1" s="537">
        <v>23</v>
      </c>
      <c r="BI1" s="537">
        <v>24</v>
      </c>
      <c r="BJ1" s="537">
        <v>25</v>
      </c>
      <c r="BK1" s="537">
        <v>26</v>
      </c>
      <c r="BL1" s="537">
        <v>27</v>
      </c>
      <c r="BM1" s="537">
        <v>28</v>
      </c>
      <c r="BN1" s="537">
        <v>29</v>
      </c>
      <c r="BO1" s="537">
        <v>30</v>
      </c>
      <c r="BP1" s="537">
        <v>31</v>
      </c>
      <c r="BQ1" s="537">
        <v>32</v>
      </c>
      <c r="BR1" s="537">
        <v>33</v>
      </c>
      <c r="BS1" s="537">
        <v>34</v>
      </c>
      <c r="BT1" s="537">
        <v>35</v>
      </c>
      <c r="BU1" s="537"/>
    </row>
    <row r="2" spans="1:73" ht="12.6" customHeight="1" thickBot="1">
      <c r="A2" s="539">
        <v>1</v>
      </c>
      <c r="B2" s="35" t="s">
        <v>270</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423">
        <v>1</v>
      </c>
      <c r="AL2" s="35" t="str">
        <f>+B2</f>
        <v>様式１０</v>
      </c>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row>
    <row r="3" spans="1:73" ht="12.6" customHeight="1" thickTop="1">
      <c r="A3" s="539">
        <v>2</v>
      </c>
      <c r="B3" s="195"/>
      <c r="C3" s="196"/>
      <c r="D3" s="196"/>
      <c r="E3" s="196"/>
      <c r="F3" s="196"/>
      <c r="G3" s="197"/>
      <c r="H3" s="198"/>
      <c r="I3" s="195"/>
      <c r="J3" s="195"/>
      <c r="K3" s="896" t="s">
        <v>239</v>
      </c>
      <c r="L3" s="896"/>
      <c r="M3" s="896"/>
      <c r="N3" s="896"/>
      <c r="O3" s="896"/>
      <c r="P3" s="896"/>
      <c r="Q3" s="896"/>
      <c r="R3" s="896"/>
      <c r="S3" s="896"/>
      <c r="T3" s="896"/>
      <c r="U3" s="896"/>
      <c r="V3" s="896"/>
      <c r="W3" s="896"/>
      <c r="X3" s="896"/>
      <c r="Y3" s="896"/>
      <c r="Z3" s="896"/>
      <c r="AA3" s="896"/>
      <c r="AB3" s="896"/>
      <c r="AC3" s="896"/>
      <c r="AD3" s="896"/>
      <c r="AE3" s="896"/>
      <c r="AF3" s="896"/>
      <c r="AG3" s="896"/>
      <c r="AH3" s="896"/>
      <c r="AI3" s="896"/>
      <c r="AJ3" s="896"/>
      <c r="AK3" s="423">
        <v>2</v>
      </c>
      <c r="AL3" s="195"/>
      <c r="AM3" s="196"/>
      <c r="AN3" s="196"/>
      <c r="AO3" s="196"/>
      <c r="AP3" s="196"/>
      <c r="AQ3" s="197"/>
      <c r="AR3" s="198"/>
      <c r="AS3" s="195"/>
      <c r="AT3" s="195"/>
      <c r="AU3" s="896" t="str">
        <f>+K3</f>
        <v>出産手当金支給申請書</v>
      </c>
      <c r="AV3" s="896"/>
      <c r="AW3" s="896"/>
      <c r="AX3" s="896"/>
      <c r="AY3" s="896"/>
      <c r="AZ3" s="896"/>
      <c r="BA3" s="896"/>
      <c r="BB3" s="896"/>
      <c r="BC3" s="896"/>
      <c r="BD3" s="896"/>
      <c r="BE3" s="896"/>
      <c r="BF3" s="896"/>
      <c r="BG3" s="896"/>
      <c r="BH3" s="896"/>
      <c r="BI3" s="896"/>
      <c r="BJ3" s="896"/>
      <c r="BK3" s="896"/>
      <c r="BL3" s="896"/>
      <c r="BM3" s="896"/>
      <c r="BN3" s="896"/>
      <c r="BO3" s="896"/>
      <c r="BP3" s="896"/>
      <c r="BQ3" s="896"/>
      <c r="BR3" s="896"/>
      <c r="BS3" s="896"/>
      <c r="BT3" s="896"/>
    </row>
    <row r="4" spans="1:73" ht="12.6" customHeight="1">
      <c r="A4" s="539">
        <v>3</v>
      </c>
      <c r="B4" s="16"/>
      <c r="C4" s="199"/>
      <c r="D4" s="199"/>
      <c r="E4" s="199"/>
      <c r="F4" s="199"/>
      <c r="G4" s="200"/>
      <c r="H4" s="16"/>
      <c r="I4" s="16"/>
      <c r="J4" s="16"/>
      <c r="K4" s="897"/>
      <c r="L4" s="897"/>
      <c r="M4" s="897"/>
      <c r="N4" s="897"/>
      <c r="O4" s="897"/>
      <c r="P4" s="897"/>
      <c r="Q4" s="897"/>
      <c r="R4" s="897"/>
      <c r="S4" s="897"/>
      <c r="T4" s="897"/>
      <c r="U4" s="897"/>
      <c r="V4" s="897"/>
      <c r="W4" s="897"/>
      <c r="X4" s="897"/>
      <c r="Y4" s="897"/>
      <c r="Z4" s="897"/>
      <c r="AA4" s="897"/>
      <c r="AB4" s="897"/>
      <c r="AC4" s="897"/>
      <c r="AD4" s="897"/>
      <c r="AE4" s="897"/>
      <c r="AF4" s="897"/>
      <c r="AG4" s="897"/>
      <c r="AH4" s="897"/>
      <c r="AI4" s="897"/>
      <c r="AJ4" s="897"/>
      <c r="AK4" s="423">
        <v>3</v>
      </c>
      <c r="AL4" s="16"/>
      <c r="AM4" s="199"/>
      <c r="AN4" s="199"/>
      <c r="AO4" s="199"/>
      <c r="AP4" s="199"/>
      <c r="AQ4" s="200"/>
      <c r="AR4" s="16"/>
      <c r="AS4" s="16"/>
      <c r="AT4" s="16"/>
      <c r="AU4" s="897"/>
      <c r="AV4" s="897"/>
      <c r="AW4" s="897"/>
      <c r="AX4" s="897"/>
      <c r="AY4" s="897"/>
      <c r="AZ4" s="897"/>
      <c r="BA4" s="897"/>
      <c r="BB4" s="897"/>
      <c r="BC4" s="897"/>
      <c r="BD4" s="897"/>
      <c r="BE4" s="897"/>
      <c r="BF4" s="897"/>
      <c r="BG4" s="897"/>
      <c r="BH4" s="897"/>
      <c r="BI4" s="897"/>
      <c r="BJ4" s="897"/>
      <c r="BK4" s="897"/>
      <c r="BL4" s="897"/>
      <c r="BM4" s="897"/>
      <c r="BN4" s="897"/>
      <c r="BO4" s="897"/>
      <c r="BP4" s="897"/>
      <c r="BQ4" s="897"/>
      <c r="BR4" s="897"/>
      <c r="BS4" s="897"/>
      <c r="BT4" s="897"/>
    </row>
    <row r="5" spans="1:73" ht="12.6" customHeight="1" thickBot="1">
      <c r="A5" s="539">
        <v>4</v>
      </c>
      <c r="B5" s="201"/>
      <c r="C5" s="202"/>
      <c r="D5" s="202"/>
      <c r="E5" s="202"/>
      <c r="F5" s="202"/>
      <c r="G5" s="203"/>
      <c r="H5" s="201"/>
      <c r="I5" s="201"/>
      <c r="J5" s="201"/>
      <c r="K5" s="898"/>
      <c r="L5" s="898"/>
      <c r="M5" s="898"/>
      <c r="N5" s="898"/>
      <c r="O5" s="898"/>
      <c r="P5" s="898"/>
      <c r="Q5" s="898"/>
      <c r="R5" s="898"/>
      <c r="S5" s="898"/>
      <c r="T5" s="898"/>
      <c r="U5" s="898"/>
      <c r="V5" s="898"/>
      <c r="W5" s="898"/>
      <c r="X5" s="898"/>
      <c r="Y5" s="898"/>
      <c r="Z5" s="898"/>
      <c r="AA5" s="898"/>
      <c r="AB5" s="898"/>
      <c r="AC5" s="898"/>
      <c r="AD5" s="898"/>
      <c r="AE5" s="898"/>
      <c r="AF5" s="898"/>
      <c r="AG5" s="898"/>
      <c r="AH5" s="898"/>
      <c r="AI5" s="898"/>
      <c r="AJ5" s="898"/>
      <c r="AK5" s="423">
        <v>4</v>
      </c>
      <c r="AL5" s="201"/>
      <c r="AM5" s="202"/>
      <c r="AN5" s="202"/>
      <c r="AO5" s="202"/>
      <c r="AP5" s="202"/>
      <c r="AQ5" s="203"/>
      <c r="AR5" s="201"/>
      <c r="AS5" s="201"/>
      <c r="AT5" s="201"/>
      <c r="AU5" s="898"/>
      <c r="AV5" s="898"/>
      <c r="AW5" s="898"/>
      <c r="AX5" s="898"/>
      <c r="AY5" s="898"/>
      <c r="AZ5" s="898"/>
      <c r="BA5" s="898"/>
      <c r="BB5" s="898"/>
      <c r="BC5" s="898"/>
      <c r="BD5" s="898"/>
      <c r="BE5" s="898"/>
      <c r="BF5" s="898"/>
      <c r="BG5" s="898"/>
      <c r="BH5" s="898"/>
      <c r="BI5" s="898"/>
      <c r="BJ5" s="898"/>
      <c r="BK5" s="898"/>
      <c r="BL5" s="898"/>
      <c r="BM5" s="898"/>
      <c r="BN5" s="898"/>
      <c r="BO5" s="898"/>
      <c r="BP5" s="898"/>
      <c r="BQ5" s="898"/>
      <c r="BR5" s="898"/>
      <c r="BS5" s="898"/>
      <c r="BT5" s="898"/>
    </row>
    <row r="6" spans="1:73" ht="12.6" customHeight="1" thickTop="1" thickBot="1">
      <c r="A6" s="539">
        <v>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423">
        <v>5</v>
      </c>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row>
    <row r="7" spans="1:73" ht="12.6" customHeight="1">
      <c r="A7" s="539">
        <v>6</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423">
        <v>6</v>
      </c>
      <c r="AL7" s="899" t="s">
        <v>196</v>
      </c>
      <c r="AM7" s="900"/>
      <c r="AN7" s="900"/>
      <c r="AO7" s="900"/>
      <c r="AP7" s="900"/>
      <c r="AQ7" s="900"/>
      <c r="AR7" s="901"/>
      <c r="AS7" s="1089"/>
      <c r="AT7" s="1090"/>
      <c r="AU7" s="1090"/>
      <c r="AV7" s="1090"/>
      <c r="AW7" s="1090"/>
      <c r="AX7" s="1090"/>
      <c r="AY7" s="1090"/>
      <c r="AZ7" s="1090"/>
      <c r="BA7" s="1090"/>
      <c r="BB7" s="1091"/>
      <c r="BC7" s="16"/>
      <c r="BD7" s="16"/>
      <c r="BE7" s="16"/>
      <c r="BF7" s="16"/>
      <c r="BG7" s="16"/>
      <c r="BH7" s="16"/>
      <c r="BI7" s="16"/>
      <c r="BJ7" s="16"/>
      <c r="BK7" s="16"/>
      <c r="BL7" s="16"/>
      <c r="BM7" s="16"/>
      <c r="BN7" s="16"/>
      <c r="BO7" s="16"/>
      <c r="BP7" s="16"/>
      <c r="BQ7" s="16"/>
      <c r="BR7" s="16"/>
      <c r="BS7" s="16"/>
      <c r="BT7" s="16"/>
    </row>
    <row r="8" spans="1:73" ht="12.6" customHeight="1" thickBot="1">
      <c r="A8" s="539">
        <v>7</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423">
        <v>7</v>
      </c>
      <c r="AL8" s="902"/>
      <c r="AM8" s="903"/>
      <c r="AN8" s="903"/>
      <c r="AO8" s="903"/>
      <c r="AP8" s="903"/>
      <c r="AQ8" s="903"/>
      <c r="AR8" s="904"/>
      <c r="AS8" s="1092"/>
      <c r="AT8" s="1093"/>
      <c r="AU8" s="1093"/>
      <c r="AV8" s="1093"/>
      <c r="AW8" s="1093"/>
      <c r="AX8" s="1093"/>
      <c r="AY8" s="1093"/>
      <c r="AZ8" s="1093"/>
      <c r="BA8" s="1093"/>
      <c r="BB8" s="1094"/>
      <c r="BC8" s="16"/>
      <c r="BD8" s="16"/>
      <c r="BE8" s="16"/>
      <c r="BF8" s="16"/>
      <c r="BG8" s="16"/>
      <c r="BH8" s="16"/>
      <c r="BI8" s="16"/>
      <c r="BJ8" s="16"/>
      <c r="BK8" s="16"/>
      <c r="BL8" s="16"/>
      <c r="BM8" s="16"/>
      <c r="BN8" s="16"/>
      <c r="BO8" s="16"/>
      <c r="BP8" s="16"/>
      <c r="BQ8" s="16"/>
      <c r="BR8" s="16"/>
      <c r="BS8" s="16"/>
      <c r="BT8" s="16"/>
    </row>
    <row r="9" spans="1:73" ht="12.6" customHeight="1" thickBot="1">
      <c r="A9" s="539">
        <v>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423">
        <v>8</v>
      </c>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row>
    <row r="10" spans="1:73" ht="12.6" customHeight="1">
      <c r="A10" s="539">
        <v>9</v>
      </c>
      <c r="B10" s="911" t="s">
        <v>82</v>
      </c>
      <c r="C10" s="914" t="s">
        <v>83</v>
      </c>
      <c r="D10" s="915"/>
      <c r="E10" s="915"/>
      <c r="F10" s="916"/>
      <c r="G10" s="137" t="s">
        <v>84</v>
      </c>
      <c r="H10" s="138"/>
      <c r="I10" s="138"/>
      <c r="J10" s="138"/>
      <c r="K10" s="920" t="s">
        <v>90</v>
      </c>
      <c r="L10" s="138" t="s">
        <v>85</v>
      </c>
      <c r="M10" s="138"/>
      <c r="N10" s="138"/>
      <c r="O10" s="138"/>
      <c r="P10" s="138"/>
      <c r="Q10" s="139" t="s">
        <v>86</v>
      </c>
      <c r="R10" s="140"/>
      <c r="S10" s="141"/>
      <c r="T10" s="142"/>
      <c r="U10" s="143"/>
      <c r="V10" s="144"/>
      <c r="W10" s="213" t="s">
        <v>35</v>
      </c>
      <c r="X10" s="212" t="s">
        <v>36</v>
      </c>
      <c r="Y10" s="233"/>
      <c r="Z10" s="145" t="s">
        <v>0</v>
      </c>
      <c r="AA10" s="146"/>
      <c r="AB10" s="145" t="s">
        <v>1</v>
      </c>
      <c r="AC10" s="147"/>
      <c r="AD10" s="146" t="s">
        <v>6</v>
      </c>
      <c r="AE10" s="148"/>
      <c r="AF10" s="141"/>
      <c r="AG10" s="144"/>
      <c r="AH10" s="213" t="s">
        <v>35</v>
      </c>
      <c r="AI10" s="214" t="s">
        <v>87</v>
      </c>
      <c r="AJ10" s="188"/>
      <c r="AK10" s="423">
        <v>9</v>
      </c>
      <c r="AL10" s="923" t="s">
        <v>249</v>
      </c>
      <c r="AM10" s="235"/>
      <c r="AN10" s="236"/>
      <c r="AO10" s="236"/>
      <c r="AP10" s="236"/>
      <c r="AQ10" s="236"/>
      <c r="AR10" s="236"/>
      <c r="AS10" s="236"/>
      <c r="AT10" s="236"/>
      <c r="AU10" s="238"/>
      <c r="AV10" s="213"/>
      <c r="AW10" s="212"/>
      <c r="AX10" s="233"/>
      <c r="AY10" s="145" t="s">
        <v>0</v>
      </c>
      <c r="AZ10" s="146"/>
      <c r="BA10" s="145" t="s">
        <v>1</v>
      </c>
      <c r="BB10" s="147"/>
      <c r="BC10" s="146" t="s">
        <v>6</v>
      </c>
      <c r="BD10" s="146"/>
      <c r="BE10" s="547"/>
      <c r="BF10" s="213"/>
      <c r="BG10" s="212"/>
      <c r="BH10" s="548"/>
      <c r="BI10" s="145" t="s">
        <v>0</v>
      </c>
      <c r="BJ10" s="146"/>
      <c r="BK10" s="145" t="s">
        <v>1</v>
      </c>
      <c r="BL10" s="147"/>
      <c r="BM10" s="146" t="s">
        <v>6</v>
      </c>
      <c r="BN10" s="148"/>
      <c r="BO10" s="926" t="s">
        <v>118</v>
      </c>
      <c r="BP10" s="927"/>
      <c r="BQ10" s="928"/>
      <c r="BR10" s="732"/>
      <c r="BS10" s="733"/>
      <c r="BT10" s="734" t="s">
        <v>327</v>
      </c>
    </row>
    <row r="11" spans="1:73" ht="12.6" customHeight="1">
      <c r="A11" s="539">
        <v>10</v>
      </c>
      <c r="B11" s="912"/>
      <c r="C11" s="917"/>
      <c r="D11" s="918"/>
      <c r="E11" s="918"/>
      <c r="F11" s="919"/>
      <c r="G11" s="1080"/>
      <c r="H11" s="1082"/>
      <c r="I11" s="1082"/>
      <c r="J11" s="1124"/>
      <c r="K11" s="921"/>
      <c r="L11" s="1076"/>
      <c r="M11" s="1082"/>
      <c r="N11" s="1082"/>
      <c r="O11" s="1082"/>
      <c r="P11" s="951"/>
      <c r="Q11" s="1082"/>
      <c r="R11" s="1126"/>
      <c r="S11" s="955" t="s">
        <v>91</v>
      </c>
      <c r="T11" s="956"/>
      <c r="U11" s="956"/>
      <c r="V11" s="957"/>
      <c r="W11" s="26"/>
      <c r="X11" s="27"/>
      <c r="Y11" s="28"/>
      <c r="Z11" s="1095"/>
      <c r="AA11" s="1095"/>
      <c r="AB11" s="1095"/>
      <c r="AC11" s="1095"/>
      <c r="AD11" s="1095"/>
      <c r="AE11" s="1078"/>
      <c r="AF11" s="151" t="s">
        <v>92</v>
      </c>
      <c r="AG11" s="152"/>
      <c r="AH11" s="26"/>
      <c r="AI11" s="215"/>
      <c r="AJ11" s="216"/>
      <c r="AK11" s="423">
        <v>10</v>
      </c>
      <c r="AL11" s="924"/>
      <c r="AM11" s="266" t="s">
        <v>119</v>
      </c>
      <c r="AN11" s="132" t="s">
        <v>247</v>
      </c>
      <c r="AO11" s="132"/>
      <c r="AP11" s="132"/>
      <c r="AQ11" s="132"/>
      <c r="AR11" s="132"/>
      <c r="AS11" s="132"/>
      <c r="AT11" s="132"/>
      <c r="AU11" s="194"/>
      <c r="AV11" s="26"/>
      <c r="AW11" s="27" t="s">
        <v>40</v>
      </c>
      <c r="AX11" s="28"/>
      <c r="AY11" s="150"/>
      <c r="AZ11" s="150"/>
      <c r="BA11" s="150"/>
      <c r="BB11" s="150"/>
      <c r="BC11" s="1095"/>
      <c r="BD11" s="1098"/>
      <c r="BE11" s="936" t="s">
        <v>117</v>
      </c>
      <c r="BF11" s="26"/>
      <c r="BG11" s="27" t="s">
        <v>40</v>
      </c>
      <c r="BH11" s="248"/>
      <c r="BI11" s="150"/>
      <c r="BJ11" s="150"/>
      <c r="BK11" s="150"/>
      <c r="BL11" s="150"/>
      <c r="BM11" s="150"/>
      <c r="BN11" s="1078"/>
      <c r="BO11" s="929"/>
      <c r="BP11" s="930"/>
      <c r="BQ11" s="931"/>
      <c r="BR11" s="728"/>
      <c r="BS11" s="728"/>
      <c r="BT11" s="729"/>
    </row>
    <row r="12" spans="1:73" ht="12.6" customHeight="1">
      <c r="A12" s="539">
        <v>11</v>
      </c>
      <c r="B12" s="912"/>
      <c r="C12" s="940" t="s">
        <v>93</v>
      </c>
      <c r="D12" s="941"/>
      <c r="E12" s="941"/>
      <c r="F12" s="942"/>
      <c r="G12" s="1081"/>
      <c r="H12" s="1083"/>
      <c r="I12" s="1083"/>
      <c r="J12" s="1125"/>
      <c r="K12" s="922"/>
      <c r="L12" s="1077"/>
      <c r="M12" s="1083"/>
      <c r="N12" s="1083"/>
      <c r="O12" s="1083"/>
      <c r="P12" s="952"/>
      <c r="Q12" s="1083"/>
      <c r="R12" s="1127"/>
      <c r="S12" s="153"/>
      <c r="T12" s="55"/>
      <c r="U12" s="154"/>
      <c r="V12" s="56"/>
      <c r="W12" s="124" t="s">
        <v>35</v>
      </c>
      <c r="X12" s="10" t="s">
        <v>37</v>
      </c>
      <c r="Y12" s="11"/>
      <c r="Z12" s="1096"/>
      <c r="AA12" s="1096"/>
      <c r="AB12" s="1096"/>
      <c r="AC12" s="1096"/>
      <c r="AD12" s="1096"/>
      <c r="AE12" s="1079"/>
      <c r="AF12" s="153"/>
      <c r="AG12" s="56"/>
      <c r="AH12" s="26" t="s">
        <v>35</v>
      </c>
      <c r="AI12" s="215" t="s">
        <v>94</v>
      </c>
      <c r="AJ12" s="216"/>
      <c r="AK12" s="423">
        <v>11</v>
      </c>
      <c r="AL12" s="924"/>
      <c r="AM12" s="535" t="s">
        <v>248</v>
      </c>
      <c r="AN12" s="193"/>
      <c r="AO12" s="193"/>
      <c r="AP12" s="193"/>
      <c r="AQ12" s="193"/>
      <c r="AR12" s="193"/>
      <c r="AS12" s="193"/>
      <c r="AT12" s="193"/>
      <c r="AU12" s="152"/>
      <c r="AV12" s="189"/>
      <c r="AW12" s="27"/>
      <c r="AX12" s="248"/>
      <c r="AY12" s="372"/>
      <c r="AZ12" s="372"/>
      <c r="BA12" s="372"/>
      <c r="BB12" s="372"/>
      <c r="BC12" s="1100"/>
      <c r="BD12" s="1099"/>
      <c r="BE12" s="936"/>
      <c r="BF12" s="26"/>
      <c r="BG12" s="27"/>
      <c r="BH12" s="248"/>
      <c r="BI12" s="372"/>
      <c r="BJ12" s="372"/>
      <c r="BK12" s="372"/>
      <c r="BL12" s="372"/>
      <c r="BM12" s="372"/>
      <c r="BN12" s="1097"/>
      <c r="BO12" s="929"/>
      <c r="BP12" s="930"/>
      <c r="BQ12" s="931"/>
      <c r="BR12" s="730"/>
      <c r="BS12" s="730"/>
      <c r="BT12" s="731"/>
    </row>
    <row r="13" spans="1:73" ht="12.6" customHeight="1">
      <c r="A13" s="539">
        <v>12</v>
      </c>
      <c r="B13" s="912"/>
      <c r="C13" s="125" t="s">
        <v>197</v>
      </c>
      <c r="D13" s="943" t="s">
        <v>88</v>
      </c>
      <c r="E13" s="944"/>
      <c r="F13" s="945"/>
      <c r="G13" s="1084"/>
      <c r="H13" s="1085"/>
      <c r="I13" s="1085"/>
      <c r="J13" s="1085"/>
      <c r="K13" s="1085"/>
      <c r="L13" s="1085"/>
      <c r="M13" s="1085"/>
      <c r="N13" s="1085"/>
      <c r="O13" s="1085"/>
      <c r="P13" s="1085"/>
      <c r="Q13" s="1085"/>
      <c r="R13" s="1085"/>
      <c r="S13" s="1085"/>
      <c r="T13" s="1086"/>
      <c r="U13" s="125"/>
      <c r="V13" s="128"/>
      <c r="W13" s="39"/>
      <c r="X13" s="40"/>
      <c r="Y13" s="26" t="s">
        <v>35</v>
      </c>
      <c r="Z13" s="109" t="s">
        <v>96</v>
      </c>
      <c r="AA13" s="92"/>
      <c r="AB13" s="92"/>
      <c r="AC13" s="26" t="s">
        <v>35</v>
      </c>
      <c r="AD13" s="70" t="s">
        <v>97</v>
      </c>
      <c r="AE13" s="93"/>
      <c r="AF13" s="93"/>
      <c r="AG13" s="93"/>
      <c r="AH13" s="93"/>
      <c r="AI13" s="93"/>
      <c r="AJ13" s="234"/>
      <c r="AK13" s="423">
        <v>12</v>
      </c>
      <c r="AL13" s="924"/>
      <c r="AM13" s="542" t="s">
        <v>250</v>
      </c>
      <c r="AN13" s="543"/>
      <c r="AO13" s="543"/>
      <c r="AP13" s="543"/>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428"/>
    </row>
    <row r="14" spans="1:73" ht="12.6" customHeight="1">
      <c r="A14" s="539">
        <v>13</v>
      </c>
      <c r="B14" s="912"/>
      <c r="C14" s="151"/>
      <c r="D14" s="191"/>
      <c r="E14" s="191"/>
      <c r="F14" s="192"/>
      <c r="G14" s="1101"/>
      <c r="H14" s="1102"/>
      <c r="I14" s="1102"/>
      <c r="J14" s="1102"/>
      <c r="K14" s="1102"/>
      <c r="L14" s="1102"/>
      <c r="M14" s="1102"/>
      <c r="N14" s="1102"/>
      <c r="O14" s="1102"/>
      <c r="P14" s="1102"/>
      <c r="Q14" s="1102"/>
      <c r="R14" s="1102"/>
      <c r="S14" s="1102"/>
      <c r="T14" s="1103"/>
      <c r="U14" s="149"/>
      <c r="V14" s="39"/>
      <c r="W14" s="39"/>
      <c r="X14" s="152"/>
      <c r="Y14" s="109"/>
      <c r="Z14" s="26"/>
      <c r="AA14" s="26"/>
      <c r="AB14" s="157"/>
      <c r="AC14" s="157"/>
      <c r="AD14" s="26"/>
      <c r="AE14" s="157"/>
      <c r="AF14" s="157"/>
      <c r="AG14" s="26"/>
      <c r="AH14" s="157"/>
      <c r="AI14" s="157"/>
      <c r="AJ14" s="158"/>
      <c r="AK14" s="423">
        <v>13</v>
      </c>
      <c r="AL14" s="924"/>
      <c r="AM14" s="237"/>
      <c r="AN14" s="296"/>
      <c r="AO14" s="296"/>
      <c r="AP14" s="296"/>
      <c r="AQ14" s="301"/>
      <c r="AR14" s="301"/>
      <c r="AS14" s="301"/>
      <c r="AT14" s="301"/>
      <c r="AU14" s="302"/>
      <c r="AV14" s="93"/>
      <c r="AW14" s="49" t="s">
        <v>35</v>
      </c>
      <c r="AX14" s="93" t="s">
        <v>162</v>
      </c>
      <c r="AY14" s="93"/>
      <c r="AZ14" s="93"/>
      <c r="BA14" s="93"/>
      <c r="BB14" s="93"/>
      <c r="BC14" s="93"/>
      <c r="BD14" s="93"/>
      <c r="BE14" s="93"/>
      <c r="BF14" s="93"/>
      <c r="BG14" s="93"/>
      <c r="BH14" s="49"/>
      <c r="BI14" s="49" t="s">
        <v>35</v>
      </c>
      <c r="BJ14" s="93" t="s">
        <v>229</v>
      </c>
      <c r="BK14" s="93"/>
      <c r="BL14" s="93"/>
      <c r="BM14" s="93"/>
      <c r="BN14" s="93"/>
      <c r="BO14" s="93"/>
      <c r="BP14" s="93"/>
      <c r="BQ14" s="93"/>
      <c r="BR14" s="93"/>
      <c r="BS14" s="93"/>
      <c r="BT14" s="234"/>
    </row>
    <row r="15" spans="1:73" ht="12.6" customHeight="1">
      <c r="A15" s="539">
        <v>14</v>
      </c>
      <c r="B15" s="912"/>
      <c r="C15" s="151" t="s">
        <v>198</v>
      </c>
      <c r="D15" s="193"/>
      <c r="E15" s="193"/>
      <c r="F15" s="152"/>
      <c r="G15" s="1104"/>
      <c r="H15" s="1105"/>
      <c r="I15" s="1105"/>
      <c r="J15" s="1105"/>
      <c r="K15" s="1105"/>
      <c r="L15" s="1105"/>
      <c r="M15" s="1105"/>
      <c r="N15" s="1105"/>
      <c r="O15" s="1105"/>
      <c r="P15" s="1105"/>
      <c r="Q15" s="1105"/>
      <c r="R15" s="1105"/>
      <c r="S15" s="1105"/>
      <c r="T15" s="1106"/>
      <c r="U15" s="955" t="s">
        <v>98</v>
      </c>
      <c r="V15" s="956"/>
      <c r="W15" s="956"/>
      <c r="X15" s="957"/>
      <c r="Y15" s="1087"/>
      <c r="Z15" s="1095"/>
      <c r="AA15" s="1095"/>
      <c r="AB15" s="1078"/>
      <c r="AC15" s="1131"/>
      <c r="AD15" s="1095"/>
      <c r="AE15" s="1095"/>
      <c r="AF15" s="1098"/>
      <c r="AG15" s="1087"/>
      <c r="AH15" s="1095"/>
      <c r="AI15" s="1095"/>
      <c r="AJ15" s="1128"/>
      <c r="AK15" s="423">
        <v>14</v>
      </c>
      <c r="AL15" s="924"/>
      <c r="AM15" s="265" t="s">
        <v>119</v>
      </c>
      <c r="AN15" s="296" t="s">
        <v>163</v>
      </c>
      <c r="AO15" s="296"/>
      <c r="AP15" s="296"/>
      <c r="AQ15" s="296"/>
      <c r="AR15" s="296"/>
      <c r="AS15" s="296"/>
      <c r="AT15" s="296"/>
      <c r="AU15" s="297"/>
      <c r="AV15" s="303"/>
      <c r="AW15" s="303" t="s">
        <v>273</v>
      </c>
      <c r="AX15" s="303"/>
      <c r="AY15" s="303"/>
      <c r="AZ15" s="303"/>
      <c r="BA15" s="303"/>
      <c r="BB15" s="303"/>
      <c r="BC15" s="303"/>
      <c r="BD15" s="303"/>
      <c r="BE15" s="303"/>
      <c r="BF15" s="303"/>
      <c r="BG15" s="170"/>
      <c r="BH15" s="170"/>
      <c r="BI15" s="170"/>
      <c r="BJ15" s="170"/>
      <c r="BK15" s="170"/>
      <c r="BL15" s="170"/>
      <c r="BM15" s="170"/>
      <c r="BN15" s="170"/>
      <c r="BO15" s="170"/>
      <c r="BP15" s="170"/>
      <c r="BQ15" s="170"/>
      <c r="BR15" s="170"/>
      <c r="BS15" s="170"/>
      <c r="BT15" s="288"/>
    </row>
    <row r="16" spans="1:73" ht="12.6" customHeight="1">
      <c r="A16" s="539">
        <v>15</v>
      </c>
      <c r="B16" s="912"/>
      <c r="C16" s="153"/>
      <c r="D16" s="55"/>
      <c r="E16" s="55"/>
      <c r="F16" s="56"/>
      <c r="G16" s="1107"/>
      <c r="H16" s="1108"/>
      <c r="I16" s="1108"/>
      <c r="J16" s="1108"/>
      <c r="K16" s="1108"/>
      <c r="L16" s="1108"/>
      <c r="M16" s="1108"/>
      <c r="N16" s="1108"/>
      <c r="O16" s="1108"/>
      <c r="P16" s="1108"/>
      <c r="Q16" s="1108"/>
      <c r="R16" s="1108"/>
      <c r="S16" s="1108"/>
      <c r="T16" s="1109"/>
      <c r="U16" s="159"/>
      <c r="V16" s="43"/>
      <c r="W16" s="43"/>
      <c r="X16" s="44"/>
      <c r="Y16" s="1088"/>
      <c r="Z16" s="1096"/>
      <c r="AA16" s="1096"/>
      <c r="AB16" s="1079"/>
      <c r="AC16" s="1132"/>
      <c r="AD16" s="1096"/>
      <c r="AE16" s="1096"/>
      <c r="AF16" s="1130"/>
      <c r="AG16" s="1088"/>
      <c r="AH16" s="1096"/>
      <c r="AI16" s="1096"/>
      <c r="AJ16" s="1129"/>
      <c r="AK16" s="423">
        <v>15</v>
      </c>
      <c r="AL16" s="924"/>
      <c r="AM16" s="237"/>
      <c r="AN16" s="132"/>
      <c r="AO16" s="296"/>
      <c r="AP16" s="296"/>
      <c r="AQ16" s="296"/>
      <c r="AR16" s="296"/>
      <c r="AS16" s="296"/>
      <c r="AT16" s="296"/>
      <c r="AU16" s="297"/>
      <c r="AV16" s="452"/>
      <c r="AW16" s="453"/>
      <c r="AX16" s="453"/>
      <c r="AY16" s="453"/>
      <c r="AZ16" s="453"/>
      <c r="BA16" s="453"/>
      <c r="BB16" s="463"/>
      <c r="BC16" s="257"/>
      <c r="BD16" s="454"/>
      <c r="BE16" s="259" t="s">
        <v>0</v>
      </c>
      <c r="BF16" s="260"/>
      <c r="BG16" s="259" t="s">
        <v>1</v>
      </c>
      <c r="BH16" s="261"/>
      <c r="BI16" s="260" t="s">
        <v>6</v>
      </c>
      <c r="BJ16" s="260"/>
      <c r="BK16" s="455"/>
      <c r="BL16" s="371"/>
      <c r="BM16" s="257"/>
      <c r="BN16" s="456"/>
      <c r="BO16" s="259" t="s">
        <v>0</v>
      </c>
      <c r="BP16" s="260"/>
      <c r="BQ16" s="259" t="s">
        <v>1</v>
      </c>
      <c r="BR16" s="261"/>
      <c r="BS16" s="260" t="s">
        <v>6</v>
      </c>
      <c r="BT16" s="283"/>
    </row>
    <row r="17" spans="1:75" ht="12.6" customHeight="1">
      <c r="A17" s="539">
        <v>16</v>
      </c>
      <c r="B17" s="912"/>
      <c r="C17" s="960" t="s">
        <v>199</v>
      </c>
      <c r="D17" s="961"/>
      <c r="E17" s="961"/>
      <c r="F17" s="962"/>
      <c r="G17" s="48" t="s">
        <v>100</v>
      </c>
      <c r="H17" s="1110"/>
      <c r="I17" s="1110"/>
      <c r="J17" s="1110"/>
      <c r="K17" s="160" t="s">
        <v>101</v>
      </c>
      <c r="L17" s="1110"/>
      <c r="M17" s="1110"/>
      <c r="N17" s="1110"/>
      <c r="O17" s="1110"/>
      <c r="P17" s="984"/>
      <c r="Q17" s="984"/>
      <c r="R17" s="984"/>
      <c r="S17" s="984"/>
      <c r="T17" s="985"/>
      <c r="U17" s="161"/>
      <c r="V17" s="162"/>
      <c r="W17" s="162"/>
      <c r="X17" s="162"/>
      <c r="Y17" s="162"/>
      <c r="Z17" s="162"/>
      <c r="AA17" s="162"/>
      <c r="AB17" s="162"/>
      <c r="AC17" s="162"/>
      <c r="AD17" s="162"/>
      <c r="AE17" s="162"/>
      <c r="AF17" s="162"/>
      <c r="AG17" s="162"/>
      <c r="AH17" s="162"/>
      <c r="AI17" s="162"/>
      <c r="AJ17" s="163" t="s">
        <v>102</v>
      </c>
      <c r="AK17" s="423">
        <v>16</v>
      </c>
      <c r="AL17" s="924"/>
      <c r="AM17" s="237"/>
      <c r="AN17" s="132"/>
      <c r="AO17" s="296"/>
      <c r="AP17" s="296"/>
      <c r="AQ17" s="296"/>
      <c r="AR17" s="296"/>
      <c r="AS17" s="296"/>
      <c r="AT17" s="296"/>
      <c r="AU17" s="297"/>
      <c r="AV17" s="440" t="s">
        <v>145</v>
      </c>
      <c r="AW17" s="27"/>
      <c r="AX17" s="27"/>
      <c r="AY17" s="27"/>
      <c r="AZ17" s="27"/>
      <c r="BA17" s="27"/>
      <c r="BB17" s="464"/>
      <c r="BC17" s="27" t="s">
        <v>40</v>
      </c>
      <c r="BD17" s="133"/>
      <c r="BE17" s="292"/>
      <c r="BF17" s="292"/>
      <c r="BG17" s="292"/>
      <c r="BH17" s="292"/>
      <c r="BI17" s="445"/>
      <c r="BJ17" s="292"/>
      <c r="BK17" s="267" t="s">
        <v>117</v>
      </c>
      <c r="BL17" s="26"/>
      <c r="BM17" s="27" t="s">
        <v>40</v>
      </c>
      <c r="BN17" s="293"/>
      <c r="BO17" s="292"/>
      <c r="BP17" s="292"/>
      <c r="BQ17" s="292"/>
      <c r="BR17" s="292"/>
      <c r="BS17" s="292"/>
      <c r="BT17" s="308"/>
    </row>
    <row r="18" spans="1:75" ht="12.6" customHeight="1">
      <c r="A18" s="539">
        <v>17</v>
      </c>
      <c r="B18" s="912"/>
      <c r="C18" s="963"/>
      <c r="D18" s="964"/>
      <c r="E18" s="964"/>
      <c r="F18" s="965"/>
      <c r="G18" s="164"/>
      <c r="H18" s="1111"/>
      <c r="I18" s="1111"/>
      <c r="J18" s="1111"/>
      <c r="K18" s="165"/>
      <c r="L18" s="1111"/>
      <c r="M18" s="1111"/>
      <c r="N18" s="1111"/>
      <c r="O18" s="1111"/>
      <c r="P18" s="986"/>
      <c r="Q18" s="986"/>
      <c r="R18" s="986"/>
      <c r="S18" s="986"/>
      <c r="T18" s="987"/>
      <c r="U18" s="166"/>
      <c r="V18" s="167"/>
      <c r="W18" s="167"/>
      <c r="X18" s="167"/>
      <c r="Y18" s="167"/>
      <c r="Z18" s="167"/>
      <c r="AA18" s="167"/>
      <c r="AB18" s="167"/>
      <c r="AC18" s="167"/>
      <c r="AD18" s="167"/>
      <c r="AE18" s="167"/>
      <c r="AF18" s="167"/>
      <c r="AG18" s="167"/>
      <c r="AH18" s="167"/>
      <c r="AI18" s="167"/>
      <c r="AJ18" s="168"/>
      <c r="AK18" s="423">
        <v>17</v>
      </c>
      <c r="AL18" s="924"/>
      <c r="AM18" s="237"/>
      <c r="AN18" s="132"/>
      <c r="AO18" s="438"/>
      <c r="AP18" s="438"/>
      <c r="AQ18" s="438"/>
      <c r="AR18" s="438"/>
      <c r="AS18" s="438"/>
      <c r="AT18" s="438"/>
      <c r="AU18" s="429"/>
      <c r="AV18" s="457" t="s">
        <v>146</v>
      </c>
      <c r="AW18" s="262"/>
      <c r="AX18" s="262"/>
      <c r="AY18" s="458"/>
      <c r="AZ18" s="458"/>
      <c r="BA18" s="458"/>
      <c r="BB18" s="465"/>
      <c r="BC18" s="262"/>
      <c r="BD18" s="460"/>
      <c r="BE18" s="363"/>
      <c r="BF18" s="363"/>
      <c r="BG18" s="363"/>
      <c r="BH18" s="363"/>
      <c r="BI18" s="462"/>
      <c r="BJ18" s="363"/>
      <c r="BK18" s="368"/>
      <c r="BL18" s="459"/>
      <c r="BM18" s="262"/>
      <c r="BN18" s="460"/>
      <c r="BO18" s="363"/>
      <c r="BP18" s="363"/>
      <c r="BQ18" s="363"/>
      <c r="BR18" s="363"/>
      <c r="BS18" s="363"/>
      <c r="BT18" s="461"/>
    </row>
    <row r="19" spans="1:75" ht="12.6" customHeight="1">
      <c r="A19" s="539">
        <v>18</v>
      </c>
      <c r="B19" s="912"/>
      <c r="C19" s="963"/>
      <c r="D19" s="964"/>
      <c r="E19" s="964"/>
      <c r="F19" s="965"/>
      <c r="G19" s="169"/>
      <c r="H19" s="170"/>
      <c r="I19" s="170"/>
      <c r="J19" s="170"/>
      <c r="K19" s="171"/>
      <c r="L19" s="172"/>
      <c r="M19" s="173" t="s">
        <v>104</v>
      </c>
      <c r="N19" s="174"/>
      <c r="O19" s="170"/>
      <c r="P19" s="171"/>
      <c r="Q19" s="171"/>
      <c r="R19" s="171"/>
      <c r="S19" s="175"/>
      <c r="T19" s="176" t="s">
        <v>105</v>
      </c>
      <c r="U19" s="177"/>
      <c r="V19" s="171"/>
      <c r="W19" s="171"/>
      <c r="X19" s="171"/>
      <c r="Y19" s="171"/>
      <c r="Z19" s="171"/>
      <c r="AA19" s="171"/>
      <c r="AB19" s="171"/>
      <c r="AC19" s="171"/>
      <c r="AD19" s="171"/>
      <c r="AE19" s="171"/>
      <c r="AF19" s="171"/>
      <c r="AG19" s="171"/>
      <c r="AH19" s="171"/>
      <c r="AI19" s="171"/>
      <c r="AJ19" s="178" t="s">
        <v>106</v>
      </c>
      <c r="AK19" s="423">
        <v>18</v>
      </c>
      <c r="AL19" s="924"/>
      <c r="AM19" s="237"/>
      <c r="AN19" s="132"/>
      <c r="AO19" s="438"/>
      <c r="AP19" s="438"/>
      <c r="AQ19" s="438"/>
      <c r="AR19" s="438"/>
      <c r="AS19" s="438"/>
      <c r="AT19" s="438"/>
      <c r="AU19" s="429"/>
      <c r="AV19" s="988" t="s">
        <v>130</v>
      </c>
      <c r="AW19" s="989"/>
      <c r="AX19" s="989"/>
      <c r="AY19" s="989"/>
      <c r="AZ19" s="989"/>
      <c r="BA19" s="990"/>
      <c r="BB19" s="451"/>
      <c r="BC19" s="451"/>
      <c r="BD19" s="451"/>
      <c r="BE19" s="451"/>
      <c r="BF19" s="451"/>
      <c r="BG19" s="311"/>
      <c r="BH19" s="466"/>
      <c r="BI19" s="446"/>
      <c r="BJ19" s="446"/>
      <c r="BK19" s="446"/>
      <c r="BL19" s="446"/>
      <c r="BM19" s="446"/>
      <c r="BN19" s="446"/>
      <c r="BO19" s="70"/>
      <c r="BP19" s="170"/>
      <c r="BQ19" s="170"/>
      <c r="BR19" s="170"/>
      <c r="BS19" s="170"/>
      <c r="BT19" s="287"/>
      <c r="BU19" s="264"/>
      <c r="BV19" s="264"/>
      <c r="BW19" s="264"/>
    </row>
    <row r="20" spans="1:75" ht="12.6" customHeight="1" thickBot="1">
      <c r="A20" s="539">
        <v>19</v>
      </c>
      <c r="B20" s="913"/>
      <c r="C20" s="966"/>
      <c r="D20" s="967"/>
      <c r="E20" s="967"/>
      <c r="F20" s="968"/>
      <c r="G20" s="179"/>
      <c r="H20" s="180"/>
      <c r="I20" s="180"/>
      <c r="J20" s="180"/>
      <c r="K20" s="180"/>
      <c r="L20" s="181"/>
      <c r="M20" s="182"/>
      <c r="N20" s="183"/>
      <c r="O20" s="180"/>
      <c r="P20" s="180"/>
      <c r="Q20" s="180"/>
      <c r="R20" s="180"/>
      <c r="S20" s="181"/>
      <c r="T20" s="184"/>
      <c r="U20" s="185"/>
      <c r="V20" s="180"/>
      <c r="W20" s="180"/>
      <c r="X20" s="180"/>
      <c r="Y20" s="180"/>
      <c r="Z20" s="180"/>
      <c r="AA20" s="180"/>
      <c r="AB20" s="180"/>
      <c r="AC20" s="180"/>
      <c r="AD20" s="180"/>
      <c r="AE20" s="180"/>
      <c r="AF20" s="180"/>
      <c r="AG20" s="180"/>
      <c r="AH20" s="180"/>
      <c r="AI20" s="180"/>
      <c r="AJ20" s="186"/>
      <c r="AK20" s="423">
        <v>19</v>
      </c>
      <c r="AL20" s="925"/>
      <c r="AM20" s="549"/>
      <c r="AN20" s="540"/>
      <c r="AO20" s="448"/>
      <c r="AP20" s="448"/>
      <c r="AQ20" s="448"/>
      <c r="AR20" s="448"/>
      <c r="AS20" s="448"/>
      <c r="AT20" s="448"/>
      <c r="AU20" s="449"/>
      <c r="AV20" s="991"/>
      <c r="AW20" s="992"/>
      <c r="AX20" s="992"/>
      <c r="AY20" s="992"/>
      <c r="AZ20" s="992"/>
      <c r="BA20" s="993"/>
      <c r="BB20" s="550"/>
      <c r="BC20" s="550"/>
      <c r="BD20" s="550"/>
      <c r="BE20" s="550"/>
      <c r="BF20" s="550"/>
      <c r="BG20" s="291"/>
      <c r="BH20" s="504"/>
      <c r="BI20" s="551" t="s">
        <v>148</v>
      </c>
      <c r="BJ20" s="552"/>
      <c r="BK20" s="551" t="s">
        <v>274</v>
      </c>
      <c r="BL20" s="553"/>
      <c r="BM20" s="553"/>
      <c r="BN20" s="553"/>
      <c r="BO20" s="554"/>
      <c r="BP20" s="554"/>
      <c r="BQ20" s="554"/>
      <c r="BR20" s="554"/>
      <c r="BS20" s="295"/>
      <c r="BT20" s="555"/>
      <c r="BU20" s="190"/>
      <c r="BV20" s="190"/>
      <c r="BW20" s="190"/>
    </row>
    <row r="21" spans="1:75" ht="12.6" customHeight="1" thickBot="1">
      <c r="A21" s="539">
        <v>20</v>
      </c>
      <c r="B21" s="204"/>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423">
        <v>20</v>
      </c>
      <c r="AL21" s="544"/>
      <c r="AM21" s="29"/>
      <c r="AN21" s="541"/>
      <c r="AO21" s="541"/>
      <c r="AP21" s="541"/>
      <c r="AQ21" s="541"/>
      <c r="AR21" s="541"/>
      <c r="AS21" s="541"/>
      <c r="AT21" s="541"/>
      <c r="AU21" s="541"/>
      <c r="AV21" s="541"/>
      <c r="AW21" s="541"/>
      <c r="AX21" s="29"/>
      <c r="AY21" s="546"/>
      <c r="AZ21" s="546"/>
      <c r="BA21" s="546"/>
      <c r="BB21" s="546"/>
      <c r="BC21" s="546"/>
      <c r="BD21" s="546"/>
      <c r="BE21" s="29"/>
      <c r="BF21" s="29"/>
      <c r="BG21" s="546"/>
      <c r="BH21" s="546"/>
      <c r="BI21" s="546"/>
      <c r="BJ21" s="546"/>
      <c r="BK21" s="546"/>
      <c r="BL21" s="546"/>
      <c r="BM21" s="29"/>
      <c r="BN21" s="29"/>
      <c r="BO21" s="30"/>
      <c r="BP21" s="30"/>
      <c r="BQ21" s="545"/>
      <c r="BR21" s="545"/>
      <c r="BS21" s="29"/>
      <c r="BT21" s="29"/>
      <c r="BU21" s="190"/>
      <c r="BV21" s="190"/>
      <c r="BW21" s="190"/>
    </row>
    <row r="22" spans="1:75" ht="12.6" customHeight="1">
      <c r="A22" s="539">
        <v>21</v>
      </c>
      <c r="B22" s="204"/>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423">
        <v>21</v>
      </c>
      <c r="AL22" s="923" t="s">
        <v>269</v>
      </c>
      <c r="AM22" s="994" t="s">
        <v>251</v>
      </c>
      <c r="AN22" s="995"/>
      <c r="AO22" s="995"/>
      <c r="AP22" s="995"/>
      <c r="AQ22" s="995"/>
      <c r="AR22" s="996"/>
      <c r="AS22" s="556"/>
      <c r="AT22" s="556"/>
      <c r="AU22" s="556"/>
      <c r="AV22" s="556"/>
      <c r="AW22" s="556"/>
      <c r="AX22" s="556"/>
      <c r="AY22" s="556"/>
      <c r="AZ22" s="556"/>
      <c r="BA22" s="556"/>
      <c r="BB22" s="556"/>
      <c r="BC22" s="556"/>
      <c r="BD22" s="556"/>
      <c r="BE22" s="556"/>
      <c r="BF22" s="556"/>
      <c r="BG22" s="556"/>
      <c r="BH22" s="556"/>
      <c r="BI22" s="556"/>
      <c r="BJ22" s="556"/>
      <c r="BK22" s="556"/>
      <c r="BL22" s="556"/>
      <c r="BM22" s="556"/>
      <c r="BN22" s="556"/>
      <c r="BO22" s="556"/>
      <c r="BP22" s="556"/>
      <c r="BQ22" s="556"/>
      <c r="BR22" s="556"/>
      <c r="BS22" s="556"/>
      <c r="BT22" s="560"/>
      <c r="BU22" s="190"/>
      <c r="BV22" s="190"/>
      <c r="BW22" s="190"/>
    </row>
    <row r="23" spans="1:75" ht="12.6" customHeight="1" thickBot="1">
      <c r="A23" s="539">
        <v>22</v>
      </c>
      <c r="B23" s="204"/>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423">
        <v>22</v>
      </c>
      <c r="AL23" s="924"/>
      <c r="AM23" s="997"/>
      <c r="AN23" s="998"/>
      <c r="AO23" s="998"/>
      <c r="AP23" s="998"/>
      <c r="AQ23" s="998"/>
      <c r="AR23" s="999"/>
      <c r="AS23" s="557"/>
      <c r="AT23" s="557"/>
      <c r="AU23" s="557"/>
      <c r="AV23" s="557"/>
      <c r="AW23" s="557"/>
      <c r="AX23" s="557"/>
      <c r="AY23" s="557"/>
      <c r="AZ23" s="557"/>
      <c r="BA23" s="557"/>
      <c r="BB23" s="557"/>
      <c r="BC23" s="557"/>
      <c r="BD23" s="557"/>
      <c r="BE23" s="557"/>
      <c r="BF23" s="557"/>
      <c r="BG23" s="557"/>
      <c r="BH23" s="557"/>
      <c r="BI23" s="557"/>
      <c r="BJ23" s="557"/>
      <c r="BK23" s="557"/>
      <c r="BL23" s="557"/>
      <c r="BM23" s="557"/>
      <c r="BN23" s="557"/>
      <c r="BO23" s="557"/>
      <c r="BP23" s="557"/>
      <c r="BQ23" s="557"/>
      <c r="BR23" s="557"/>
      <c r="BS23" s="557"/>
      <c r="BT23" s="561"/>
      <c r="BU23" s="190"/>
      <c r="BV23" s="190"/>
      <c r="BW23" s="190"/>
    </row>
    <row r="24" spans="1:75" ht="12.6" customHeight="1">
      <c r="A24" s="539">
        <v>23</v>
      </c>
      <c r="B24" s="911" t="s">
        <v>108</v>
      </c>
      <c r="C24" s="141"/>
      <c r="D24" s="142"/>
      <c r="E24" s="142"/>
      <c r="F24" s="142"/>
      <c r="G24" s="144"/>
      <c r="H24" s="187" t="s">
        <v>200</v>
      </c>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8"/>
      <c r="AK24" s="423">
        <v>23</v>
      </c>
      <c r="AL24" s="924"/>
      <c r="AM24" s="960" t="s">
        <v>252</v>
      </c>
      <c r="AN24" s="961"/>
      <c r="AO24" s="961"/>
      <c r="AP24" s="961"/>
      <c r="AQ24" s="961"/>
      <c r="AR24" s="1000"/>
      <c r="AS24" s="1002" t="s">
        <v>40</v>
      </c>
      <c r="AT24" s="1003"/>
      <c r="AU24" s="92"/>
      <c r="AV24" s="92"/>
      <c r="AW24" s="1006" t="s">
        <v>0</v>
      </c>
      <c r="AX24" s="578"/>
      <c r="AY24" s="1006" t="s">
        <v>126</v>
      </c>
      <c r="AZ24" s="92"/>
      <c r="BA24" s="1006" t="s">
        <v>44</v>
      </c>
      <c r="BB24" s="92"/>
      <c r="BC24" s="92"/>
      <c r="BD24" s="960" t="s">
        <v>254</v>
      </c>
      <c r="BE24" s="961"/>
      <c r="BF24" s="961"/>
      <c r="BG24" s="961"/>
      <c r="BH24" s="961"/>
      <c r="BI24" s="1000"/>
      <c r="BJ24" s="1002" t="s">
        <v>40</v>
      </c>
      <c r="BK24" s="1003"/>
      <c r="BL24" s="92"/>
      <c r="BM24" s="92"/>
      <c r="BN24" s="1006" t="s">
        <v>0</v>
      </c>
      <c r="BO24" s="578"/>
      <c r="BP24" s="1006" t="s">
        <v>126</v>
      </c>
      <c r="BQ24" s="92"/>
      <c r="BR24" s="1006" t="s">
        <v>44</v>
      </c>
      <c r="BS24" s="92"/>
      <c r="BT24" s="313"/>
      <c r="BU24" s="190"/>
      <c r="BV24" s="190"/>
      <c r="BW24" s="190"/>
    </row>
    <row r="25" spans="1:75" ht="12.6" customHeight="1">
      <c r="A25" s="539">
        <v>24</v>
      </c>
      <c r="B25" s="912"/>
      <c r="C25" s="151"/>
      <c r="D25" s="193" t="s">
        <v>109</v>
      </c>
      <c r="E25" s="193"/>
      <c r="F25" s="193"/>
      <c r="G25" s="152"/>
      <c r="H25" s="1011" t="s">
        <v>95</v>
      </c>
      <c r="I25" s="1012"/>
      <c r="J25" s="1013"/>
      <c r="K25" s="1112"/>
      <c r="L25" s="1113"/>
      <c r="M25" s="1113"/>
      <c r="N25" s="1113"/>
      <c r="O25" s="1113"/>
      <c r="P25" s="1113"/>
      <c r="Q25" s="1113"/>
      <c r="R25" s="1113"/>
      <c r="S25" s="1113"/>
      <c r="T25" s="1113"/>
      <c r="U25" s="1113"/>
      <c r="V25" s="1113"/>
      <c r="W25" s="1113"/>
      <c r="X25" s="1113"/>
      <c r="Y25" s="1113"/>
      <c r="Z25" s="1113"/>
      <c r="AA25" s="1113"/>
      <c r="AB25" s="1114"/>
      <c r="AC25" s="1029" t="s">
        <v>3</v>
      </c>
      <c r="AD25" s="1030"/>
      <c r="AE25" s="1033" t="s">
        <v>0</v>
      </c>
      <c r="AF25" s="1034"/>
      <c r="AG25" s="1033" t="s">
        <v>1</v>
      </c>
      <c r="AH25" s="1035"/>
      <c r="AI25" s="1034" t="s">
        <v>6</v>
      </c>
      <c r="AJ25" s="1075"/>
      <c r="AK25" s="423">
        <v>24</v>
      </c>
      <c r="AL25" s="924"/>
      <c r="AM25" s="963"/>
      <c r="AN25" s="964"/>
      <c r="AO25" s="964"/>
      <c r="AP25" s="964"/>
      <c r="AQ25" s="964"/>
      <c r="AR25" s="1001"/>
      <c r="AS25" s="1004"/>
      <c r="AT25" s="1005"/>
      <c r="AU25" s="109"/>
      <c r="AV25" s="109"/>
      <c r="AW25" s="1007"/>
      <c r="AX25" s="109"/>
      <c r="AY25" s="1007"/>
      <c r="AZ25" s="109"/>
      <c r="BA25" s="1007"/>
      <c r="BB25" s="109"/>
      <c r="BC25" s="109"/>
      <c r="BD25" s="963"/>
      <c r="BE25" s="964"/>
      <c r="BF25" s="964"/>
      <c r="BG25" s="964"/>
      <c r="BH25" s="964"/>
      <c r="BI25" s="1001"/>
      <c r="BJ25" s="1004"/>
      <c r="BK25" s="1005"/>
      <c r="BL25" s="109"/>
      <c r="BM25" s="109"/>
      <c r="BN25" s="1007"/>
      <c r="BO25" s="109"/>
      <c r="BP25" s="1007"/>
      <c r="BQ25" s="109"/>
      <c r="BR25" s="1007"/>
      <c r="BS25" s="109"/>
      <c r="BT25" s="216"/>
    </row>
    <row r="26" spans="1:75" ht="12.6" customHeight="1">
      <c r="A26" s="539">
        <v>25</v>
      </c>
      <c r="B26" s="912"/>
      <c r="C26" s="151"/>
      <c r="D26" s="193" t="s">
        <v>110</v>
      </c>
      <c r="E26" s="193"/>
      <c r="F26" s="193"/>
      <c r="G26" s="152"/>
      <c r="H26" s="1014"/>
      <c r="I26" s="1015"/>
      <c r="J26" s="1016"/>
      <c r="K26" s="1115"/>
      <c r="L26" s="1116"/>
      <c r="M26" s="1116"/>
      <c r="N26" s="1116"/>
      <c r="O26" s="1116"/>
      <c r="P26" s="1116"/>
      <c r="Q26" s="1116"/>
      <c r="R26" s="1116"/>
      <c r="S26" s="1116"/>
      <c r="T26" s="1116"/>
      <c r="U26" s="1116"/>
      <c r="V26" s="1116"/>
      <c r="W26" s="1116"/>
      <c r="X26" s="1116"/>
      <c r="Y26" s="1116"/>
      <c r="Z26" s="1116"/>
      <c r="AA26" s="1116"/>
      <c r="AB26" s="1117"/>
      <c r="AC26" s="1014"/>
      <c r="AD26" s="1031"/>
      <c r="AE26" s="1095"/>
      <c r="AF26" s="1095"/>
      <c r="AG26" s="1095"/>
      <c r="AH26" s="1095"/>
      <c r="AI26" s="1095"/>
      <c r="AJ26" s="1122"/>
      <c r="AK26" s="423">
        <v>25</v>
      </c>
      <c r="AL26" s="924"/>
      <c r="AM26" s="46"/>
      <c r="AN26" s="127"/>
      <c r="AO26" s="127"/>
      <c r="AP26" s="127"/>
      <c r="AQ26" s="127"/>
      <c r="AR26" s="558"/>
      <c r="AS26" s="93"/>
      <c r="AT26" s="93"/>
      <c r="AU26" s="93"/>
      <c r="AV26" s="93"/>
      <c r="AW26" s="92"/>
      <c r="AX26" s="579"/>
      <c r="AY26" s="579"/>
      <c r="AZ26" s="49"/>
      <c r="BA26" s="92"/>
      <c r="BB26" s="49"/>
      <c r="BC26" s="49"/>
      <c r="BD26" s="46"/>
      <c r="BE26" s="128"/>
      <c r="BF26" s="47"/>
      <c r="BG26" s="47"/>
      <c r="BH26" s="47"/>
      <c r="BI26" s="565"/>
      <c r="BJ26" s="49"/>
      <c r="BK26" s="92"/>
      <c r="BL26" s="92"/>
      <c r="BM26" s="92"/>
      <c r="BN26" s="92"/>
      <c r="BO26" s="92"/>
      <c r="BP26" s="92"/>
      <c r="BQ26" s="92"/>
      <c r="BR26" s="92"/>
      <c r="BS26" s="92"/>
      <c r="BT26" s="313"/>
    </row>
    <row r="27" spans="1:75" ht="12.6" customHeight="1" thickBot="1">
      <c r="A27" s="539">
        <v>26</v>
      </c>
      <c r="B27" s="913"/>
      <c r="C27" s="230"/>
      <c r="D27" s="231"/>
      <c r="E27" s="231"/>
      <c r="F27" s="231"/>
      <c r="G27" s="232"/>
      <c r="H27" s="1017"/>
      <c r="I27" s="1018"/>
      <c r="J27" s="1019"/>
      <c r="K27" s="1118"/>
      <c r="L27" s="1119"/>
      <c r="M27" s="1119"/>
      <c r="N27" s="1119"/>
      <c r="O27" s="1119"/>
      <c r="P27" s="1119"/>
      <c r="Q27" s="1119"/>
      <c r="R27" s="1119"/>
      <c r="S27" s="1119"/>
      <c r="T27" s="1119"/>
      <c r="U27" s="1119"/>
      <c r="V27" s="1119"/>
      <c r="W27" s="1119"/>
      <c r="X27" s="1119"/>
      <c r="Y27" s="1119"/>
      <c r="Z27" s="1119"/>
      <c r="AA27" s="1119"/>
      <c r="AB27" s="1120"/>
      <c r="AC27" s="1017"/>
      <c r="AD27" s="1032"/>
      <c r="AE27" s="1121"/>
      <c r="AF27" s="1121"/>
      <c r="AG27" s="1121"/>
      <c r="AH27" s="1121"/>
      <c r="AI27" s="1121"/>
      <c r="AJ27" s="1123"/>
      <c r="AK27" s="423">
        <v>26</v>
      </c>
      <c r="AL27" s="924"/>
      <c r="AM27" s="151" t="s">
        <v>253</v>
      </c>
      <c r="AN27" s="132"/>
      <c r="AO27" s="132"/>
      <c r="AP27" s="132"/>
      <c r="AQ27" s="132"/>
      <c r="AR27" s="562"/>
      <c r="AS27" s="70"/>
      <c r="AT27" s="70" t="s">
        <v>136</v>
      </c>
      <c r="AU27" s="70" t="s">
        <v>255</v>
      </c>
      <c r="AV27" s="70"/>
      <c r="AW27" s="109"/>
      <c r="AX27" s="577"/>
      <c r="AY27" s="577"/>
      <c r="AZ27" s="26"/>
      <c r="BA27" s="109"/>
      <c r="BB27" s="26"/>
      <c r="BC27" s="26"/>
      <c r="BD27" s="151" t="s">
        <v>263</v>
      </c>
      <c r="BE27" s="39"/>
      <c r="BF27" s="193"/>
      <c r="BG27" s="193"/>
      <c r="BH27" s="193"/>
      <c r="BI27" s="563"/>
      <c r="BJ27" s="26"/>
      <c r="BK27" s="109" t="s">
        <v>136</v>
      </c>
      <c r="BL27" s="468" t="s">
        <v>258</v>
      </c>
      <c r="BM27" s="425"/>
      <c r="BN27" s="425"/>
      <c r="BO27" s="425"/>
      <c r="BP27" s="425"/>
      <c r="BQ27" s="425"/>
      <c r="BR27" s="109"/>
      <c r="BS27" s="109"/>
      <c r="BT27" s="216"/>
    </row>
    <row r="28" spans="1:75" ht="12.6" customHeight="1">
      <c r="A28" s="539">
        <v>27</v>
      </c>
      <c r="B28" s="204"/>
      <c r="C28" s="1058" t="s">
        <v>111</v>
      </c>
      <c r="D28" s="1058"/>
      <c r="E28" s="1058"/>
      <c r="F28" s="1058"/>
      <c r="G28" s="1058"/>
      <c r="H28" s="1058"/>
      <c r="I28" s="1058"/>
      <c r="J28" s="1058"/>
      <c r="K28" s="1058"/>
      <c r="L28" s="1058"/>
      <c r="M28" s="1058"/>
      <c r="N28" s="1058"/>
      <c r="O28" s="1058"/>
      <c r="P28" s="1058"/>
      <c r="Q28" s="1058"/>
      <c r="R28" s="1058"/>
      <c r="S28" s="1058"/>
      <c r="T28" s="1058"/>
      <c r="U28" s="1058"/>
      <c r="V28" s="1058"/>
      <c r="W28" s="1058"/>
      <c r="X28" s="1058"/>
      <c r="Y28" s="1058"/>
      <c r="Z28" s="1058"/>
      <c r="AA28" s="1058"/>
      <c r="AB28" s="1058"/>
      <c r="AC28" s="1058"/>
      <c r="AD28" s="1058"/>
      <c r="AE28" s="1058"/>
      <c r="AF28" s="1058"/>
      <c r="AG28" s="1058"/>
      <c r="AH28" s="1058"/>
      <c r="AI28" s="1058"/>
      <c r="AJ28" s="1058"/>
      <c r="AK28" s="423">
        <v>27</v>
      </c>
      <c r="AL28" s="924"/>
      <c r="AM28" s="151"/>
      <c r="AN28" s="132"/>
      <c r="AO28" s="132"/>
      <c r="AP28" s="132"/>
      <c r="AQ28" s="132"/>
      <c r="AR28" s="562"/>
      <c r="AS28" s="70"/>
      <c r="AT28" s="70"/>
      <c r="AU28" s="70"/>
      <c r="AV28" s="70"/>
      <c r="AW28" s="109"/>
      <c r="AX28" s="109"/>
      <c r="AY28" s="109"/>
      <c r="AZ28" s="109"/>
      <c r="BA28" s="109"/>
      <c r="BB28" s="109"/>
      <c r="BC28" s="109"/>
      <c r="BD28" s="151" t="s">
        <v>264</v>
      </c>
      <c r="BE28" s="193"/>
      <c r="BF28" s="193"/>
      <c r="BG28" s="193"/>
      <c r="BH28" s="193"/>
      <c r="BI28" s="563"/>
      <c r="BJ28" s="26"/>
      <c r="BK28" s="109"/>
      <c r="BL28" s="425"/>
      <c r="BM28" s="425"/>
      <c r="BN28" s="425"/>
      <c r="BO28" s="425"/>
      <c r="BP28" s="425"/>
      <c r="BQ28" s="425"/>
      <c r="BR28" s="109"/>
      <c r="BS28" s="109"/>
      <c r="BT28" s="216"/>
    </row>
    <row r="29" spans="1:75" ht="12.6" customHeight="1">
      <c r="A29" s="539">
        <v>28</v>
      </c>
      <c r="B29" s="204"/>
      <c r="C29" s="1059"/>
      <c r="D29" s="1059"/>
      <c r="E29" s="1059"/>
      <c r="F29" s="1059"/>
      <c r="G29" s="1059"/>
      <c r="H29" s="1059"/>
      <c r="I29" s="1059"/>
      <c r="J29" s="1059"/>
      <c r="K29" s="1059"/>
      <c r="L29" s="1059"/>
      <c r="M29" s="1059"/>
      <c r="N29" s="1059"/>
      <c r="O29" s="1059"/>
      <c r="P29" s="1059"/>
      <c r="Q29" s="1059"/>
      <c r="R29" s="1059"/>
      <c r="S29" s="1059"/>
      <c r="T29" s="1059"/>
      <c r="U29" s="1059"/>
      <c r="V29" s="1059"/>
      <c r="W29" s="1059"/>
      <c r="X29" s="1059"/>
      <c r="Y29" s="1059"/>
      <c r="Z29" s="1059"/>
      <c r="AA29" s="1059"/>
      <c r="AB29" s="1059"/>
      <c r="AC29" s="1059"/>
      <c r="AD29" s="1059"/>
      <c r="AE29" s="1059"/>
      <c r="AF29" s="1059"/>
      <c r="AG29" s="1059"/>
      <c r="AH29" s="1059"/>
      <c r="AI29" s="1059"/>
      <c r="AJ29" s="1059"/>
      <c r="AK29" s="423">
        <v>28</v>
      </c>
      <c r="AL29" s="924"/>
      <c r="AM29" s="151"/>
      <c r="AN29" s="132"/>
      <c r="AO29" s="132"/>
      <c r="AP29" s="132"/>
      <c r="AQ29" s="132"/>
      <c r="AR29" s="562"/>
      <c r="AS29" s="70"/>
      <c r="AT29" s="70" t="s">
        <v>136</v>
      </c>
      <c r="AU29" s="70" t="s">
        <v>256</v>
      </c>
      <c r="AV29" s="70"/>
      <c r="AW29" s="109"/>
      <c r="AX29" s="70"/>
      <c r="AY29" s="156"/>
      <c r="AZ29" s="70" t="s">
        <v>257</v>
      </c>
      <c r="BA29" s="26"/>
      <c r="BB29" s="277"/>
      <c r="BC29" s="277"/>
      <c r="BD29" s="149"/>
      <c r="BE29" s="564"/>
      <c r="BF29" s="132"/>
      <c r="BG29" s="132"/>
      <c r="BH29" s="132"/>
      <c r="BI29" s="563"/>
      <c r="BJ29" s="26"/>
      <c r="BK29" s="109" t="s">
        <v>136</v>
      </c>
      <c r="BL29" s="468" t="s">
        <v>259</v>
      </c>
      <c r="BM29" s="425"/>
      <c r="BN29" s="425"/>
      <c r="BO29" s="425"/>
      <c r="BP29" s="425"/>
      <c r="BQ29" s="425"/>
      <c r="BR29" s="109"/>
      <c r="BS29" s="109"/>
      <c r="BT29" s="216"/>
    </row>
    <row r="30" spans="1:75" ht="12.6" customHeight="1">
      <c r="A30" s="539">
        <v>29</v>
      </c>
      <c r="B30" s="205"/>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423">
        <v>29</v>
      </c>
      <c r="AL30" s="924"/>
      <c r="AM30" s="151"/>
      <c r="AN30" s="132"/>
      <c r="AO30" s="132"/>
      <c r="AP30" s="132"/>
      <c r="AQ30" s="132"/>
      <c r="AR30" s="562"/>
      <c r="AS30" s="70"/>
      <c r="AT30" s="70"/>
      <c r="AU30" s="70"/>
      <c r="AV30" s="70"/>
      <c r="AW30" s="109"/>
      <c r="AX30" s="70"/>
      <c r="AY30" s="70"/>
      <c r="AZ30" s="277"/>
      <c r="BA30" s="26"/>
      <c r="BB30" s="277"/>
      <c r="BC30" s="277"/>
      <c r="BD30" s="149"/>
      <c r="BE30" s="564"/>
      <c r="BF30" s="132"/>
      <c r="BG30" s="132"/>
      <c r="BH30" s="132"/>
      <c r="BI30" s="563"/>
      <c r="BJ30" s="109"/>
      <c r="BK30" s="109"/>
      <c r="BL30" s="109"/>
      <c r="BM30" s="109"/>
      <c r="BN30" s="109"/>
      <c r="BO30" s="109"/>
      <c r="BP30" s="109"/>
      <c r="BQ30" s="109"/>
      <c r="BR30" s="109"/>
      <c r="BS30" s="109"/>
      <c r="BT30" s="216"/>
    </row>
    <row r="31" spans="1:75" ht="12.6" customHeight="1">
      <c r="A31" s="539">
        <v>30</v>
      </c>
      <c r="B31" s="204"/>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423">
        <v>30</v>
      </c>
      <c r="AL31" s="924"/>
      <c r="AM31" s="580"/>
      <c r="AN31" s="42"/>
      <c r="AO31" s="581"/>
      <c r="AP31" s="581"/>
      <c r="AQ31" s="581"/>
      <c r="AR31" s="582"/>
      <c r="AS31" s="583"/>
      <c r="AT31" s="583"/>
      <c r="AU31" s="583"/>
      <c r="AV31" s="10"/>
      <c r="AW31" s="10"/>
      <c r="AX31" s="10"/>
      <c r="AY31" s="10"/>
      <c r="AZ31" s="10"/>
      <c r="BA31" s="10"/>
      <c r="BB31" s="97"/>
      <c r="BC31" s="97"/>
      <c r="BD31" s="584"/>
      <c r="BE31" s="331"/>
      <c r="BF31" s="331"/>
      <c r="BG31" s="585"/>
      <c r="BH31" s="586"/>
      <c r="BI31" s="587"/>
      <c r="BJ31" s="97"/>
      <c r="BK31" s="96" t="s">
        <v>262</v>
      </c>
      <c r="BL31" s="96"/>
      <c r="BM31" s="96"/>
      <c r="BN31" s="96"/>
      <c r="BO31" s="96" t="s">
        <v>260</v>
      </c>
      <c r="BP31" s="96"/>
      <c r="BQ31" s="96"/>
      <c r="BR31" s="96" t="s">
        <v>261</v>
      </c>
      <c r="BS31" s="96"/>
      <c r="BT31" s="312"/>
    </row>
    <row r="32" spans="1:75" ht="12.6" customHeight="1">
      <c r="A32" s="539">
        <v>31</v>
      </c>
      <c r="B32" s="204"/>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423">
        <v>31</v>
      </c>
      <c r="AL32" s="924"/>
      <c r="AM32" s="48" t="s">
        <v>180</v>
      </c>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313"/>
    </row>
    <row r="33" spans="1:72" ht="12.6" customHeight="1">
      <c r="A33" s="539">
        <v>32</v>
      </c>
      <c r="B33" s="204"/>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423">
        <v>32</v>
      </c>
      <c r="AL33" s="924"/>
      <c r="AM33" s="58"/>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t="s">
        <v>179</v>
      </c>
      <c r="BK33" s="109"/>
      <c r="BL33" s="109"/>
      <c r="BM33" s="109"/>
      <c r="BN33" s="109" t="s">
        <v>171</v>
      </c>
      <c r="BO33" s="109"/>
      <c r="BP33" s="109" t="s">
        <v>172</v>
      </c>
      <c r="BQ33" s="109"/>
      <c r="BR33" s="109" t="s">
        <v>173</v>
      </c>
      <c r="BS33" s="109"/>
      <c r="BT33" s="216"/>
    </row>
    <row r="34" spans="1:72" ht="12.6" customHeight="1">
      <c r="A34" s="539">
        <v>33</v>
      </c>
      <c r="B34" s="204"/>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423">
        <v>33</v>
      </c>
      <c r="AL34" s="924"/>
      <c r="AM34" s="58" t="s">
        <v>181</v>
      </c>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216"/>
    </row>
    <row r="35" spans="1:72" ht="12.6" customHeight="1">
      <c r="A35" s="539">
        <v>34</v>
      </c>
      <c r="B35" s="204"/>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423">
        <v>34</v>
      </c>
      <c r="AL35" s="924"/>
      <c r="AM35" s="58"/>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09"/>
      <c r="BS35" s="109"/>
      <c r="BT35" s="216"/>
    </row>
    <row r="36" spans="1:72" ht="12.6" customHeight="1">
      <c r="A36" s="539">
        <v>35</v>
      </c>
      <c r="B36" s="204"/>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423">
        <v>35</v>
      </c>
      <c r="AL36" s="924"/>
      <c r="AM36" s="58" t="s">
        <v>182</v>
      </c>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216"/>
    </row>
    <row r="37" spans="1:72" ht="12.6" customHeight="1">
      <c r="A37" s="539">
        <v>36</v>
      </c>
      <c r="B37" s="204"/>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423">
        <v>36</v>
      </c>
      <c r="AL37" s="924"/>
      <c r="AM37" s="58"/>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216"/>
    </row>
    <row r="38" spans="1:72" ht="12.6" customHeight="1">
      <c r="A38" s="539">
        <v>37</v>
      </c>
      <c r="B38" s="204"/>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423">
        <v>37</v>
      </c>
      <c r="AL38" s="924"/>
      <c r="AM38" s="58" t="s">
        <v>265</v>
      </c>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216"/>
    </row>
    <row r="39" spans="1:72" ht="12.6" customHeight="1" thickBot="1">
      <c r="A39" s="539">
        <v>38</v>
      </c>
      <c r="B39" s="204"/>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423">
        <v>38</v>
      </c>
      <c r="AL39" s="925"/>
      <c r="AM39" s="421"/>
      <c r="AN39" s="181"/>
      <c r="AO39" s="181"/>
      <c r="AP39" s="181"/>
      <c r="AQ39" s="181"/>
      <c r="AR39" s="181"/>
      <c r="AS39" s="181"/>
      <c r="AT39" s="181"/>
      <c r="AU39" s="181"/>
      <c r="AV39" s="181"/>
      <c r="AW39" s="181"/>
      <c r="AX39" s="181"/>
      <c r="AY39" s="181"/>
      <c r="AZ39" s="181"/>
      <c r="BA39" s="181"/>
      <c r="BB39" s="181"/>
      <c r="BC39" s="181"/>
      <c r="BD39" s="181"/>
      <c r="BE39" s="181"/>
      <c r="BF39" s="181"/>
      <c r="BG39" s="181"/>
      <c r="BH39" s="181" t="s">
        <v>183</v>
      </c>
      <c r="BI39" s="181"/>
      <c r="BJ39" s="181"/>
      <c r="BK39" s="181"/>
      <c r="BL39" s="181" t="s">
        <v>216</v>
      </c>
      <c r="BM39" s="181"/>
      <c r="BN39" s="181"/>
      <c r="BO39" s="181" t="s">
        <v>217</v>
      </c>
      <c r="BP39" s="181"/>
      <c r="BQ39" s="181"/>
      <c r="BR39" s="181"/>
      <c r="BS39" s="181"/>
      <c r="BT39" s="422"/>
    </row>
    <row r="40" spans="1:72" ht="12.6" customHeight="1">
      <c r="A40" s="718">
        <v>39</v>
      </c>
      <c r="B40" s="204"/>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423">
        <v>39</v>
      </c>
      <c r="AL40" s="305"/>
      <c r="AM40" s="532"/>
      <c r="AN40" s="527"/>
      <c r="AO40" s="525"/>
      <c r="AP40" s="525"/>
      <c r="AQ40" s="525"/>
      <c r="AR40" s="525"/>
      <c r="AS40" s="525"/>
      <c r="AT40" s="525"/>
      <c r="AU40" s="525"/>
      <c r="AV40" s="70"/>
      <c r="AW40" s="26"/>
      <c r="AX40" s="70"/>
      <c r="AY40" s="70"/>
      <c r="AZ40" s="70"/>
      <c r="BA40" s="70"/>
      <c r="BB40" s="70"/>
      <c r="BC40" s="70"/>
      <c r="BD40" s="70"/>
      <c r="BE40" s="70"/>
      <c r="BF40" s="70"/>
      <c r="BG40" s="70"/>
      <c r="BH40" s="26"/>
      <c r="BI40" s="26"/>
      <c r="BJ40" s="70"/>
      <c r="BK40" s="70"/>
      <c r="BL40" s="70"/>
      <c r="BM40" s="70"/>
      <c r="BN40" s="70"/>
      <c r="BO40" s="70"/>
      <c r="BP40" s="70"/>
      <c r="BQ40" s="70"/>
      <c r="BR40" s="70"/>
      <c r="BS40" s="70"/>
      <c r="BT40" s="70"/>
    </row>
    <row r="41" spans="1:72" ht="12.6" customHeight="1">
      <c r="A41" s="718">
        <v>40</v>
      </c>
      <c r="B41" s="204"/>
      <c r="C41" s="519"/>
      <c r="D41" s="16"/>
      <c r="E41" s="16"/>
      <c r="F41" s="16"/>
      <c r="G41" s="16"/>
      <c r="H41" s="16"/>
      <c r="I41" s="16"/>
      <c r="J41" s="16"/>
      <c r="K41" s="16"/>
      <c r="L41" s="16"/>
      <c r="M41" s="16"/>
      <c r="N41" s="16"/>
      <c r="O41" s="16"/>
      <c r="P41" s="16"/>
      <c r="Q41" s="16"/>
      <c r="R41" s="134"/>
      <c r="S41" s="134"/>
      <c r="T41" s="134"/>
      <c r="U41" s="134"/>
      <c r="V41" s="134"/>
      <c r="W41" s="134"/>
      <c r="X41" s="134"/>
      <c r="Y41" s="134"/>
      <c r="Z41" s="134"/>
      <c r="AA41" s="134"/>
      <c r="AB41" s="134"/>
      <c r="AC41" s="134"/>
      <c r="AD41" s="134"/>
      <c r="AE41" s="134"/>
      <c r="AF41" s="134"/>
      <c r="AG41" s="134"/>
      <c r="AH41" s="134"/>
      <c r="AI41" s="134"/>
      <c r="AJ41" s="134"/>
      <c r="AK41" s="423">
        <v>40</v>
      </c>
      <c r="AL41" s="305"/>
      <c r="AM41" s="532"/>
      <c r="AN41" s="527"/>
      <c r="AO41" s="525"/>
      <c r="AP41" s="525"/>
      <c r="AQ41" s="525"/>
      <c r="AR41" s="525"/>
      <c r="AS41" s="525"/>
      <c r="AT41" s="525"/>
      <c r="AU41" s="525"/>
      <c r="AV41" s="303"/>
      <c r="AW41" s="303"/>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BT41" s="170"/>
    </row>
    <row r="42" spans="1:72" ht="12.6" customHeight="1">
      <c r="A42" s="718">
        <v>41</v>
      </c>
      <c r="B42" s="204"/>
      <c r="C42" s="519"/>
      <c r="D42" s="16"/>
      <c r="E42" s="16"/>
      <c r="F42" s="16"/>
      <c r="G42" s="16"/>
      <c r="H42" s="16"/>
      <c r="I42" s="16"/>
      <c r="J42" s="16"/>
      <c r="K42" s="16"/>
      <c r="L42" s="16"/>
      <c r="M42" s="16"/>
      <c r="N42" s="16"/>
      <c r="O42" s="16"/>
      <c r="P42" s="16"/>
      <c r="Q42" s="16"/>
      <c r="R42" s="134"/>
      <c r="S42" s="134"/>
      <c r="T42" s="134"/>
      <c r="U42" s="134"/>
      <c r="V42" s="134"/>
      <c r="W42" s="134"/>
      <c r="X42" s="134"/>
      <c r="Y42" s="134"/>
      <c r="Z42" s="134"/>
      <c r="AA42" s="134"/>
      <c r="AB42" s="134"/>
      <c r="AC42" s="134"/>
      <c r="AD42" s="134"/>
      <c r="AE42" s="134"/>
      <c r="AF42" s="134"/>
      <c r="AG42" s="134"/>
      <c r="AH42" s="134"/>
      <c r="AI42" s="134"/>
      <c r="AJ42" s="134"/>
      <c r="AK42" s="423">
        <v>41</v>
      </c>
      <c r="AL42" s="305"/>
      <c r="AM42" s="532"/>
      <c r="AN42" s="116"/>
      <c r="AO42" s="525"/>
      <c r="AP42" s="525"/>
      <c r="AQ42" s="525"/>
      <c r="AR42" s="525"/>
      <c r="AS42" s="525"/>
      <c r="AT42" s="525"/>
      <c r="AU42" s="525"/>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row>
    <row r="43" spans="1:72" ht="12.6" customHeight="1">
      <c r="A43" s="718">
        <v>42</v>
      </c>
      <c r="B43" s="204"/>
      <c r="C43" s="519"/>
      <c r="D43" s="713"/>
      <c r="E43" s="713"/>
      <c r="F43" s="16"/>
      <c r="G43" s="134"/>
      <c r="H43" s="134"/>
      <c r="I43" s="381"/>
      <c r="J43" s="713"/>
      <c r="K43" s="713"/>
      <c r="L43" s="713"/>
      <c r="M43" s="713"/>
      <c r="N43" s="713"/>
      <c r="O43" s="713"/>
      <c r="P43" s="531"/>
      <c r="Q43" s="713"/>
      <c r="R43" s="713"/>
      <c r="S43" s="16"/>
      <c r="T43" s="713"/>
      <c r="U43" s="713"/>
      <c r="V43" s="531"/>
      <c r="W43" s="713"/>
      <c r="X43" s="713"/>
      <c r="Y43" s="16"/>
      <c r="Z43" s="713"/>
      <c r="AA43" s="713"/>
      <c r="AB43" s="713"/>
      <c r="AC43" s="713"/>
      <c r="AD43" s="531"/>
      <c r="AE43" s="713"/>
      <c r="AF43" s="134"/>
      <c r="AG43" s="134"/>
      <c r="AH43" s="134"/>
      <c r="AI43" s="134"/>
      <c r="AJ43" s="134"/>
      <c r="AK43" s="423">
        <v>42</v>
      </c>
      <c r="AL43" s="305"/>
      <c r="AM43" s="532"/>
      <c r="AN43" s="116"/>
      <c r="AO43" s="525"/>
      <c r="AP43" s="525"/>
      <c r="AQ43" s="525"/>
      <c r="AR43" s="525"/>
      <c r="AS43" s="525"/>
      <c r="AT43" s="525"/>
      <c r="AU43" s="525"/>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row>
    <row r="44" spans="1:72" ht="12.6" customHeight="1">
      <c r="A44" s="718">
        <v>43</v>
      </c>
      <c r="B44" s="204"/>
      <c r="C44" s="519"/>
      <c r="D44" s="713"/>
      <c r="E44" s="713"/>
      <c r="F44" s="16"/>
      <c r="G44" s="134"/>
      <c r="H44" s="134"/>
      <c r="I44" s="381"/>
      <c r="J44" s="713"/>
      <c r="K44" s="713"/>
      <c r="L44" s="713"/>
      <c r="M44" s="713"/>
      <c r="N44" s="713"/>
      <c r="O44" s="713"/>
      <c r="P44" s="713"/>
      <c r="Q44" s="134"/>
      <c r="R44" s="134"/>
      <c r="S44" s="16"/>
      <c r="T44" s="713"/>
      <c r="U44" s="713"/>
      <c r="V44" s="713"/>
      <c r="W44" s="134"/>
      <c r="X44" s="134"/>
      <c r="Y44" s="16"/>
      <c r="Z44" s="713"/>
      <c r="AA44" s="713"/>
      <c r="AB44" s="713"/>
      <c r="AC44" s="713"/>
      <c r="AD44" s="713"/>
      <c r="AE44" s="134"/>
      <c r="AF44" s="134"/>
      <c r="AG44" s="134"/>
      <c r="AH44" s="134"/>
      <c r="AI44" s="134"/>
      <c r="AJ44" s="134"/>
      <c r="AK44" s="423">
        <v>43</v>
      </c>
      <c r="AL44" s="305"/>
      <c r="AM44" s="532"/>
      <c r="AN44" s="527"/>
      <c r="AO44" s="525"/>
      <c r="AP44" s="525"/>
      <c r="AQ44" s="525"/>
      <c r="AR44" s="525"/>
      <c r="AS44" s="525"/>
      <c r="AT44" s="525"/>
      <c r="AU44" s="525"/>
      <c r="AV44" s="70"/>
      <c r="AW44" s="26"/>
      <c r="AX44" s="70"/>
      <c r="AY44" s="70"/>
      <c r="AZ44" s="70"/>
      <c r="BA44" s="70"/>
      <c r="BB44" s="70"/>
      <c r="BC44" s="70"/>
      <c r="BD44" s="70"/>
      <c r="BE44" s="70"/>
      <c r="BF44" s="70"/>
      <c r="BG44" s="70"/>
      <c r="BH44" s="26"/>
      <c r="BI44" s="26"/>
      <c r="BJ44" s="70"/>
      <c r="BK44" s="70"/>
      <c r="BL44" s="70"/>
      <c r="BM44" s="70"/>
      <c r="BN44" s="70"/>
      <c r="BO44" s="70"/>
      <c r="BP44" s="70"/>
      <c r="BQ44" s="70"/>
      <c r="BR44" s="70"/>
      <c r="BS44" s="70"/>
      <c r="BT44" s="70"/>
    </row>
    <row r="45" spans="1:72" ht="12.6" customHeight="1">
      <c r="A45" s="718">
        <v>44</v>
      </c>
      <c r="B45" s="204"/>
      <c r="C45" s="519"/>
      <c r="D45" s="16"/>
      <c r="E45" s="16"/>
      <c r="F45" s="16"/>
      <c r="G45" s="134"/>
      <c r="H45" s="134"/>
      <c r="I45" s="381"/>
      <c r="J45" s="715"/>
      <c r="K45" s="28"/>
      <c r="L45" s="531"/>
      <c r="M45" s="531"/>
      <c r="N45" s="531"/>
      <c r="O45" s="531"/>
      <c r="P45" s="531"/>
      <c r="Q45" s="531"/>
      <c r="R45" s="713"/>
      <c r="S45" s="16"/>
      <c r="T45" s="715"/>
      <c r="U45" s="28"/>
      <c r="V45" s="531"/>
      <c r="W45" s="531"/>
      <c r="X45" s="531"/>
      <c r="Y45" s="531"/>
      <c r="Z45" s="531"/>
      <c r="AA45" s="531"/>
      <c r="AB45" s="134"/>
      <c r="AC45" s="134"/>
      <c r="AD45" s="716"/>
      <c r="AE45" s="716"/>
      <c r="AF45" s="531"/>
      <c r="AG45" s="16"/>
      <c r="AH45" s="16"/>
      <c r="AI45" s="134"/>
      <c r="AJ45" s="134"/>
      <c r="AK45" s="423">
        <v>44</v>
      </c>
      <c r="AL45" s="305"/>
      <c r="AM45" s="532"/>
      <c r="AN45" s="527"/>
      <c r="AO45" s="525"/>
      <c r="AP45" s="525"/>
      <c r="AQ45" s="525"/>
      <c r="AR45" s="525"/>
      <c r="AS45" s="525"/>
      <c r="AT45" s="525"/>
      <c r="AU45" s="525"/>
      <c r="AV45" s="303"/>
      <c r="AW45" s="303"/>
      <c r="AX45" s="170"/>
      <c r="AY45" s="170"/>
      <c r="AZ45" s="170"/>
      <c r="BA45" s="170"/>
      <c r="BB45" s="170"/>
      <c r="BC45" s="170"/>
      <c r="BD45" s="170"/>
      <c r="BE45" s="170"/>
      <c r="BF45" s="170"/>
      <c r="BG45" s="170"/>
      <c r="BH45" s="170"/>
      <c r="BI45" s="170"/>
      <c r="BJ45" s="170"/>
      <c r="BK45" s="170"/>
      <c r="BL45" s="170"/>
      <c r="BM45" s="170"/>
      <c r="BN45" s="170"/>
      <c r="BO45" s="170"/>
      <c r="BP45" s="170"/>
      <c r="BQ45" s="170"/>
      <c r="BR45" s="170"/>
      <c r="BS45" s="170"/>
      <c r="BT45" s="170"/>
    </row>
    <row r="46" spans="1:72" ht="12.6" customHeight="1">
      <c r="A46" s="718">
        <v>45</v>
      </c>
      <c r="B46" s="204"/>
      <c r="C46" s="519"/>
      <c r="D46" s="16"/>
      <c r="E46" s="16"/>
      <c r="F46" s="16"/>
      <c r="G46" s="134"/>
      <c r="H46" s="134"/>
      <c r="I46" s="381"/>
      <c r="J46" s="715"/>
      <c r="K46" s="28"/>
      <c r="L46" s="518"/>
      <c r="M46" s="518"/>
      <c r="N46" s="518"/>
      <c r="O46" s="518"/>
      <c r="P46" s="518"/>
      <c r="Q46" s="518"/>
      <c r="R46" s="713"/>
      <c r="S46" s="16"/>
      <c r="T46" s="715"/>
      <c r="U46" s="28"/>
      <c r="V46" s="518"/>
      <c r="W46" s="518"/>
      <c r="X46" s="518"/>
      <c r="Y46" s="518"/>
      <c r="Z46" s="518"/>
      <c r="AA46" s="518"/>
      <c r="AB46" s="134"/>
      <c r="AC46" s="134"/>
      <c r="AD46" s="716"/>
      <c r="AE46" s="716"/>
      <c r="AF46" s="716"/>
      <c r="AG46" s="16"/>
      <c r="AH46" s="16"/>
      <c r="AI46" s="134"/>
      <c r="AJ46" s="134"/>
      <c r="AK46" s="423">
        <v>45</v>
      </c>
      <c r="AL46" s="305"/>
      <c r="AM46" s="532"/>
      <c r="AN46" s="525"/>
      <c r="AO46" s="525"/>
      <c r="AP46" s="525"/>
      <c r="AQ46" s="525"/>
      <c r="AR46" s="525"/>
      <c r="AS46" s="525"/>
      <c r="AT46" s="525"/>
      <c r="AU46" s="525"/>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row>
    <row r="47" spans="1:72" ht="12.6" customHeight="1">
      <c r="A47" s="718">
        <v>46</v>
      </c>
      <c r="B47" s="204"/>
      <c r="C47" s="519"/>
      <c r="D47" s="134"/>
      <c r="E47" s="134"/>
      <c r="F47" s="16"/>
      <c r="G47" s="134"/>
      <c r="H47" s="134"/>
      <c r="I47" s="16"/>
      <c r="J47" s="715"/>
      <c r="K47" s="28"/>
      <c r="L47" s="531"/>
      <c r="M47" s="531"/>
      <c r="N47" s="531"/>
      <c r="O47" s="531"/>
      <c r="P47" s="531"/>
      <c r="Q47" s="531"/>
      <c r="R47" s="713"/>
      <c r="S47" s="713"/>
      <c r="T47" s="381"/>
      <c r="U47" s="713"/>
      <c r="V47" s="713"/>
      <c r="W47" s="713"/>
      <c r="X47" s="531"/>
      <c r="Y47" s="713"/>
      <c r="Z47" s="713"/>
      <c r="AA47" s="381"/>
      <c r="AB47" s="713"/>
      <c r="AC47" s="713"/>
      <c r="AD47" s="713"/>
      <c r="AE47" s="713"/>
      <c r="AF47" s="531"/>
      <c r="AG47" s="16"/>
      <c r="AH47" s="16"/>
      <c r="AI47" s="134"/>
      <c r="AJ47" s="134"/>
      <c r="AK47" s="423">
        <v>46</v>
      </c>
      <c r="AL47" s="305"/>
      <c r="AM47" s="532"/>
      <c r="AN47" s="525"/>
      <c r="AO47" s="525"/>
      <c r="AP47" s="525"/>
      <c r="AQ47" s="525"/>
      <c r="AR47" s="525"/>
      <c r="AS47" s="525"/>
      <c r="AT47" s="525"/>
      <c r="AU47" s="525"/>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row>
    <row r="48" spans="1:72" ht="12.6" customHeight="1">
      <c r="A48" s="718">
        <v>47</v>
      </c>
      <c r="B48" s="204"/>
      <c r="C48" s="519"/>
      <c r="D48" s="134"/>
      <c r="E48" s="134"/>
      <c r="F48" s="16"/>
      <c r="G48" s="134"/>
      <c r="H48" s="134"/>
      <c r="I48" s="16"/>
      <c r="J48" s="715"/>
      <c r="K48" s="28"/>
      <c r="L48" s="518"/>
      <c r="M48" s="518"/>
      <c r="N48" s="518"/>
      <c r="O48" s="518"/>
      <c r="P48" s="518"/>
      <c r="Q48" s="518"/>
      <c r="R48" s="134"/>
      <c r="S48" s="134"/>
      <c r="T48" s="381"/>
      <c r="U48" s="713"/>
      <c r="V48" s="713"/>
      <c r="W48" s="713"/>
      <c r="X48" s="713"/>
      <c r="Y48" s="134"/>
      <c r="Z48" s="134"/>
      <c r="AA48" s="381"/>
      <c r="AB48" s="713"/>
      <c r="AC48" s="713"/>
      <c r="AD48" s="713"/>
      <c r="AE48" s="713"/>
      <c r="AF48" s="713"/>
      <c r="AG48" s="16"/>
      <c r="AH48" s="16"/>
      <c r="AI48" s="134"/>
      <c r="AJ48" s="134"/>
      <c r="AK48" s="423">
        <v>47</v>
      </c>
      <c r="AL48" s="116"/>
      <c r="AM48" s="305"/>
      <c r="AN48" s="524"/>
      <c r="AO48" s="116"/>
      <c r="AP48" s="116"/>
      <c r="AQ48" s="116"/>
      <c r="AR48" s="116"/>
      <c r="AS48" s="116"/>
      <c r="AT48" s="116"/>
      <c r="AU48" s="116"/>
      <c r="AV48" s="70"/>
      <c r="AW48" s="26"/>
      <c r="AX48" s="70"/>
      <c r="AY48" s="70"/>
      <c r="AZ48" s="70"/>
      <c r="BA48" s="70"/>
      <c r="BB48" s="70"/>
      <c r="BC48" s="70"/>
      <c r="BD48" s="70"/>
      <c r="BE48" s="70"/>
      <c r="BF48" s="70"/>
      <c r="BG48" s="70"/>
      <c r="BH48" s="26"/>
      <c r="BI48" s="26"/>
      <c r="BJ48" s="70"/>
      <c r="BK48" s="70"/>
      <c r="BL48" s="70"/>
      <c r="BM48" s="70"/>
      <c r="BN48" s="70"/>
      <c r="BO48" s="70"/>
      <c r="BP48" s="70"/>
      <c r="BQ48" s="70"/>
      <c r="BR48" s="70"/>
      <c r="BS48" s="70"/>
      <c r="BT48" s="70"/>
    </row>
    <row r="49" spans="1:73" ht="12.6" customHeight="1">
      <c r="A49" s="718">
        <v>48</v>
      </c>
      <c r="B49" s="321"/>
      <c r="C49" s="519"/>
      <c r="D49" s="713"/>
      <c r="E49" s="713"/>
      <c r="F49" s="16"/>
      <c r="G49" s="16"/>
      <c r="H49" s="16"/>
      <c r="I49" s="713"/>
      <c r="J49" s="713"/>
      <c r="K49" s="16"/>
      <c r="L49" s="715"/>
      <c r="M49" s="28"/>
      <c r="N49" s="531"/>
      <c r="O49" s="531"/>
      <c r="P49" s="531"/>
      <c r="Q49" s="531"/>
      <c r="R49" s="531"/>
      <c r="S49" s="531"/>
      <c r="T49" s="713"/>
      <c r="U49" s="713"/>
      <c r="V49" s="16"/>
      <c r="W49" s="715"/>
      <c r="X49" s="28"/>
      <c r="Y49" s="531"/>
      <c r="Z49" s="531"/>
      <c r="AA49" s="531"/>
      <c r="AB49" s="531"/>
      <c r="AC49" s="531"/>
      <c r="AD49" s="531"/>
      <c r="AE49" s="134"/>
      <c r="AF49" s="16"/>
      <c r="AG49" s="16"/>
      <c r="AH49" s="134"/>
      <c r="AI49" s="134"/>
      <c r="AJ49" s="16"/>
      <c r="AK49" s="423">
        <v>48</v>
      </c>
      <c r="AL49" s="116"/>
      <c r="AM49" s="305"/>
      <c r="AN49" s="524"/>
      <c r="AO49" s="116"/>
      <c r="AP49" s="116"/>
      <c r="AQ49" s="116"/>
      <c r="AR49" s="116"/>
      <c r="AS49" s="116"/>
      <c r="AT49" s="116"/>
      <c r="AU49" s="116"/>
      <c r="AV49" s="303"/>
      <c r="AW49" s="303"/>
      <c r="AX49" s="303"/>
      <c r="AY49" s="303"/>
      <c r="AZ49" s="303"/>
      <c r="BA49" s="303"/>
      <c r="BB49" s="303"/>
      <c r="BC49" s="303"/>
      <c r="BD49" s="303"/>
      <c r="BE49" s="303"/>
      <c r="BF49" s="303"/>
      <c r="BG49" s="170"/>
      <c r="BH49" s="170"/>
      <c r="BI49" s="170"/>
      <c r="BJ49" s="170"/>
      <c r="BK49" s="170"/>
      <c r="BL49" s="170"/>
      <c r="BM49" s="170"/>
      <c r="BN49" s="170"/>
      <c r="BO49" s="170"/>
      <c r="BP49" s="170"/>
      <c r="BQ49" s="170"/>
      <c r="BR49" s="170"/>
      <c r="BS49" s="170"/>
      <c r="BT49" s="170"/>
    </row>
    <row r="50" spans="1:73" ht="12.6" customHeight="1">
      <c r="A50" s="718">
        <v>49</v>
      </c>
      <c r="B50" s="321"/>
      <c r="C50" s="519"/>
      <c r="D50" s="713"/>
      <c r="E50" s="713"/>
      <c r="F50" s="16"/>
      <c r="G50" s="16"/>
      <c r="H50" s="16"/>
      <c r="I50" s="713"/>
      <c r="J50" s="713"/>
      <c r="K50" s="16"/>
      <c r="L50" s="715"/>
      <c r="M50" s="28"/>
      <c r="N50" s="518"/>
      <c r="O50" s="518"/>
      <c r="P50" s="518"/>
      <c r="Q50" s="518"/>
      <c r="R50" s="518"/>
      <c r="S50" s="518"/>
      <c r="T50" s="713"/>
      <c r="U50" s="713"/>
      <c r="V50" s="16"/>
      <c r="W50" s="715"/>
      <c r="X50" s="28"/>
      <c r="Y50" s="518"/>
      <c r="Z50" s="518"/>
      <c r="AA50" s="518"/>
      <c r="AB50" s="518"/>
      <c r="AC50" s="518"/>
      <c r="AD50" s="518"/>
      <c r="AE50" s="134"/>
      <c r="AF50" s="16"/>
      <c r="AG50" s="16"/>
      <c r="AH50" s="134"/>
      <c r="AI50" s="134"/>
      <c r="AJ50" s="16"/>
      <c r="AK50" s="423">
        <v>49</v>
      </c>
      <c r="AL50" s="116"/>
      <c r="AM50" s="305"/>
      <c r="AN50" s="116"/>
      <c r="AO50" s="116"/>
      <c r="AP50" s="116"/>
      <c r="AQ50" s="116"/>
      <c r="AR50" s="116"/>
      <c r="AS50" s="116"/>
      <c r="AT50" s="116"/>
      <c r="AU50" s="116"/>
      <c r="AV50" s="70"/>
      <c r="AW50" s="70"/>
      <c r="AX50" s="70"/>
      <c r="AY50" s="70"/>
      <c r="AZ50" s="35"/>
      <c r="BA50" s="35"/>
      <c r="BB50" s="35"/>
      <c r="BC50" s="35"/>
      <c r="BD50" s="35"/>
      <c r="BE50" s="35"/>
      <c r="BF50" s="35"/>
      <c r="BG50" s="35"/>
      <c r="BH50" s="35"/>
      <c r="BI50" s="35"/>
      <c r="BJ50" s="35"/>
      <c r="BK50" s="35"/>
      <c r="BL50" s="35"/>
      <c r="BM50" s="35"/>
      <c r="BN50" s="35"/>
      <c r="BO50" s="35"/>
      <c r="BP50" s="35"/>
      <c r="BQ50" s="35"/>
      <c r="BR50" s="35"/>
      <c r="BS50" s="35"/>
      <c r="BT50" s="35"/>
    </row>
    <row r="51" spans="1:73" ht="12.6" customHeight="1">
      <c r="A51" s="718">
        <v>50</v>
      </c>
      <c r="B51" s="321"/>
      <c r="C51" s="519"/>
      <c r="D51" s="713"/>
      <c r="E51" s="713"/>
      <c r="F51" s="16"/>
      <c r="G51" s="16"/>
      <c r="H51" s="16"/>
      <c r="I51" s="713"/>
      <c r="J51" s="713"/>
      <c r="K51" s="16"/>
      <c r="L51" s="715"/>
      <c r="M51" s="28"/>
      <c r="N51" s="531"/>
      <c r="O51" s="531"/>
      <c r="P51" s="531"/>
      <c r="Q51" s="531"/>
      <c r="R51" s="531"/>
      <c r="S51" s="531"/>
      <c r="T51" s="713"/>
      <c r="U51" s="713"/>
      <c r="V51" s="16"/>
      <c r="W51" s="715"/>
      <c r="X51" s="28"/>
      <c r="Y51" s="531"/>
      <c r="Z51" s="531"/>
      <c r="AA51" s="531"/>
      <c r="AB51" s="531"/>
      <c r="AC51" s="531"/>
      <c r="AD51" s="531"/>
      <c r="AE51" s="134"/>
      <c r="AF51" s="16"/>
      <c r="AG51" s="16"/>
      <c r="AH51" s="134"/>
      <c r="AI51" s="134"/>
      <c r="AJ51" s="16"/>
      <c r="AK51" s="423">
        <v>50</v>
      </c>
      <c r="AL51" s="35"/>
      <c r="AM51" s="305"/>
      <c r="AN51" s="35"/>
      <c r="AO51" s="116"/>
      <c r="AP51" s="116"/>
      <c r="AQ51" s="116"/>
      <c r="AR51" s="116"/>
      <c r="AS51" s="116"/>
      <c r="AT51" s="116"/>
      <c r="AU51" s="116"/>
      <c r="AV51" s="70"/>
      <c r="AW51" s="70"/>
      <c r="AX51" s="70"/>
      <c r="AY51" s="70"/>
      <c r="AZ51" s="35"/>
      <c r="BA51" s="35"/>
      <c r="BB51" s="35"/>
      <c r="BC51" s="35"/>
      <c r="BD51" s="35"/>
      <c r="BE51" s="35"/>
      <c r="BF51" s="35"/>
      <c r="BG51" s="35"/>
      <c r="BH51" s="35"/>
      <c r="BI51" s="35"/>
      <c r="BJ51" s="35"/>
      <c r="BK51" s="35"/>
      <c r="BL51" s="35"/>
      <c r="BM51" s="35"/>
      <c r="BN51" s="35"/>
      <c r="BO51" s="35"/>
      <c r="BP51" s="35"/>
      <c r="BQ51" s="35"/>
      <c r="BR51" s="35"/>
      <c r="BS51" s="35"/>
      <c r="BT51" s="35"/>
    </row>
    <row r="52" spans="1:73" ht="12.6" customHeight="1">
      <c r="A52" s="718">
        <v>51</v>
      </c>
      <c r="B52" s="321"/>
      <c r="C52" s="519"/>
      <c r="D52" s="713"/>
      <c r="E52" s="713"/>
      <c r="F52" s="16"/>
      <c r="G52" s="16"/>
      <c r="H52" s="16"/>
      <c r="I52" s="713"/>
      <c r="J52" s="713"/>
      <c r="K52" s="16"/>
      <c r="L52" s="715"/>
      <c r="M52" s="28"/>
      <c r="N52" s="518"/>
      <c r="O52" s="518"/>
      <c r="P52" s="518"/>
      <c r="Q52" s="518"/>
      <c r="R52" s="518"/>
      <c r="S52" s="518"/>
      <c r="T52" s="713"/>
      <c r="U52" s="713"/>
      <c r="V52" s="16"/>
      <c r="W52" s="715"/>
      <c r="X52" s="28"/>
      <c r="Y52" s="518"/>
      <c r="Z52" s="518"/>
      <c r="AA52" s="518"/>
      <c r="AB52" s="518"/>
      <c r="AC52" s="518"/>
      <c r="AD52" s="518"/>
      <c r="AE52" s="134"/>
      <c r="AF52" s="16"/>
      <c r="AG52" s="16"/>
      <c r="AH52" s="134"/>
      <c r="AI52" s="134"/>
      <c r="AJ52" s="16"/>
      <c r="AK52" s="423">
        <v>51</v>
      </c>
      <c r="AL52" s="35"/>
      <c r="AM52" s="305"/>
      <c r="AN52" s="35"/>
      <c r="AO52" s="116"/>
      <c r="AP52" s="116"/>
      <c r="AQ52" s="116"/>
      <c r="AR52" s="116"/>
      <c r="AS52" s="116"/>
      <c r="AT52" s="116"/>
      <c r="AU52" s="116"/>
      <c r="AV52" s="170"/>
      <c r="AW52" s="170"/>
      <c r="AX52" s="170"/>
      <c r="AY52" s="170"/>
      <c r="AZ52" s="26"/>
      <c r="BA52" s="27"/>
      <c r="BB52" s="133"/>
      <c r="BC52" s="528"/>
      <c r="BD52" s="528"/>
      <c r="BE52" s="528"/>
      <c r="BF52" s="528"/>
      <c r="BG52" s="528"/>
      <c r="BH52" s="528"/>
      <c r="BI52" s="529"/>
      <c r="BJ52" s="26"/>
      <c r="BK52" s="27"/>
      <c r="BL52" s="133"/>
      <c r="BM52" s="528"/>
      <c r="BN52" s="528"/>
      <c r="BO52" s="528"/>
      <c r="BP52" s="528"/>
      <c r="BQ52" s="528"/>
      <c r="BR52" s="528"/>
      <c r="BS52" s="528"/>
      <c r="BT52" s="528"/>
    </row>
    <row r="53" spans="1:73" ht="12.6" customHeight="1">
      <c r="A53" s="718">
        <v>52</v>
      </c>
      <c r="B53" s="321"/>
      <c r="C53" s="519"/>
      <c r="D53" s="134"/>
      <c r="E53" s="109"/>
      <c r="F53" s="16"/>
      <c r="G53" s="713"/>
      <c r="H53" s="713"/>
      <c r="I53" s="16"/>
      <c r="J53" s="715"/>
      <c r="K53" s="28"/>
      <c r="L53" s="531"/>
      <c r="M53" s="531"/>
      <c r="N53" s="531"/>
      <c r="O53" s="531"/>
      <c r="P53" s="531"/>
      <c r="Q53" s="531"/>
      <c r="R53" s="717"/>
      <c r="S53" s="16"/>
      <c r="T53" s="715"/>
      <c r="U53" s="28"/>
      <c r="V53" s="531"/>
      <c r="W53" s="531"/>
      <c r="X53" s="531"/>
      <c r="Y53" s="531"/>
      <c r="Z53" s="531"/>
      <c r="AA53" s="531"/>
      <c r="AB53" s="134"/>
      <c r="AC53" s="134"/>
      <c r="AD53" s="716"/>
      <c r="AE53" s="716"/>
      <c r="AF53" s="531"/>
      <c r="AG53" s="16"/>
      <c r="AH53" s="134"/>
      <c r="AI53" s="134"/>
      <c r="AJ53" s="16"/>
      <c r="AK53" s="423">
        <v>52</v>
      </c>
      <c r="AL53" s="35"/>
      <c r="AM53" s="305"/>
      <c r="AN53" s="35"/>
      <c r="AO53" s="116"/>
      <c r="AP53" s="116"/>
      <c r="AQ53" s="116"/>
      <c r="AR53" s="116"/>
      <c r="AS53" s="116"/>
      <c r="AT53" s="116"/>
      <c r="AU53" s="116"/>
      <c r="AV53" s="27"/>
      <c r="AW53" s="27"/>
      <c r="AX53" s="27"/>
      <c r="AY53" s="27"/>
      <c r="AZ53" s="26"/>
      <c r="BA53" s="27"/>
      <c r="BB53" s="133"/>
      <c r="BC53" s="518"/>
      <c r="BD53" s="518"/>
      <c r="BE53" s="518"/>
      <c r="BF53" s="518"/>
      <c r="BG53" s="518"/>
      <c r="BH53" s="518"/>
      <c r="BI53" s="518"/>
      <c r="BJ53" s="26"/>
      <c r="BK53" s="27"/>
      <c r="BL53" s="133"/>
      <c r="BM53" s="518"/>
      <c r="BN53" s="518"/>
      <c r="BO53" s="518"/>
      <c r="BP53" s="518"/>
      <c r="BQ53" s="518"/>
      <c r="BR53" s="518"/>
      <c r="BS53" s="518"/>
      <c r="BT53" s="518"/>
    </row>
    <row r="54" spans="1:73" ht="12.6" customHeight="1">
      <c r="A54" s="718">
        <v>53</v>
      </c>
      <c r="B54" s="321"/>
      <c r="C54" s="519"/>
      <c r="D54" s="109"/>
      <c r="E54" s="109"/>
      <c r="F54" s="16"/>
      <c r="G54" s="713"/>
      <c r="H54" s="713"/>
      <c r="I54" s="16"/>
      <c r="J54" s="715"/>
      <c r="K54" s="28"/>
      <c r="L54" s="518"/>
      <c r="M54" s="518"/>
      <c r="N54" s="518"/>
      <c r="O54" s="518"/>
      <c r="P54" s="518"/>
      <c r="Q54" s="518"/>
      <c r="R54" s="713"/>
      <c r="S54" s="16"/>
      <c r="T54" s="715"/>
      <c r="U54" s="28"/>
      <c r="V54" s="518"/>
      <c r="W54" s="518"/>
      <c r="X54" s="518"/>
      <c r="Y54" s="518"/>
      <c r="Z54" s="518"/>
      <c r="AA54" s="518"/>
      <c r="AB54" s="134"/>
      <c r="AC54" s="134"/>
      <c r="AD54" s="716"/>
      <c r="AE54" s="716"/>
      <c r="AF54" s="716"/>
      <c r="AG54" s="16"/>
      <c r="AH54" s="134"/>
      <c r="AI54" s="134"/>
      <c r="AJ54" s="16"/>
      <c r="AK54" s="423">
        <v>53</v>
      </c>
      <c r="AL54" s="16"/>
      <c r="AM54" s="305"/>
      <c r="AN54" s="16"/>
      <c r="AO54" s="116"/>
      <c r="AP54" s="116"/>
      <c r="AQ54" s="116"/>
      <c r="AR54" s="116"/>
      <c r="AS54" s="116"/>
      <c r="AT54" s="116"/>
      <c r="AU54" s="116"/>
      <c r="AV54" s="27"/>
      <c r="AW54" s="27"/>
      <c r="AX54" s="27"/>
      <c r="AY54" s="446"/>
      <c r="AZ54" s="26"/>
      <c r="BA54" s="27"/>
      <c r="BB54" s="133"/>
      <c r="BC54" s="518"/>
      <c r="BD54" s="518"/>
      <c r="BE54" s="518"/>
      <c r="BF54" s="518"/>
      <c r="BG54" s="518"/>
      <c r="BH54" s="518"/>
      <c r="BI54" s="518"/>
      <c r="BJ54" s="26"/>
      <c r="BK54" s="27"/>
      <c r="BL54" s="133"/>
      <c r="BM54" s="518"/>
      <c r="BN54" s="518"/>
      <c r="BO54" s="518"/>
      <c r="BP54" s="518"/>
      <c r="BQ54" s="518"/>
      <c r="BR54" s="518"/>
      <c r="BS54" s="518"/>
      <c r="BT54" s="518"/>
    </row>
    <row r="55" spans="1:73" ht="12.6" customHeight="1">
      <c r="A55" s="718">
        <v>54</v>
      </c>
      <c r="B55" s="16"/>
      <c r="C55" s="519"/>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423">
        <v>54</v>
      </c>
      <c r="AL55" s="305"/>
      <c r="AM55" s="305"/>
      <c r="AN55" s="525"/>
      <c r="AO55" s="116"/>
      <c r="AP55" s="116"/>
      <c r="AQ55" s="116"/>
      <c r="AR55" s="116"/>
      <c r="AS55" s="116"/>
      <c r="AT55" s="116"/>
      <c r="AU55" s="116"/>
      <c r="AV55" s="70"/>
      <c r="AW55" s="70"/>
      <c r="AX55" s="170"/>
      <c r="AY55" s="170"/>
      <c r="AZ55" s="170"/>
      <c r="BA55" s="170"/>
      <c r="BB55" s="170"/>
      <c r="BC55" s="170"/>
      <c r="BD55" s="425"/>
      <c r="BE55" s="170"/>
      <c r="BF55" s="170"/>
      <c r="BG55" s="170"/>
      <c r="BH55" s="170"/>
      <c r="BI55" s="170"/>
      <c r="BJ55" s="170"/>
      <c r="BK55" s="170"/>
      <c r="BL55" s="170"/>
      <c r="BM55" s="170"/>
      <c r="BN55" s="170"/>
      <c r="BO55" s="170"/>
      <c r="BP55" s="170"/>
      <c r="BQ55" s="170"/>
      <c r="BR55" s="109"/>
      <c r="BS55" s="109"/>
      <c r="BT55" s="109"/>
    </row>
    <row r="56" spans="1:73" ht="12.6" customHeight="1">
      <c r="A56" s="539">
        <v>55</v>
      </c>
      <c r="B56" s="321"/>
      <c r="C56" s="519"/>
      <c r="D56" s="714"/>
      <c r="E56" s="1060" t="s">
        <v>325</v>
      </c>
      <c r="F56" s="1063" t="s">
        <v>112</v>
      </c>
      <c r="G56" s="1064"/>
      <c r="H56" s="1064"/>
      <c r="I56" s="1064"/>
      <c r="J56" s="1064"/>
      <c r="K56" s="1064"/>
      <c r="L56" s="1064"/>
      <c r="M56" s="1064"/>
      <c r="N56" s="1065"/>
      <c r="O56" s="337" t="s">
        <v>40</v>
      </c>
      <c r="P56" s="249"/>
      <c r="Q56" s="326"/>
      <c r="R56" s="326" t="s">
        <v>127</v>
      </c>
      <c r="S56" s="326"/>
      <c r="T56" s="326" t="s">
        <v>126</v>
      </c>
      <c r="U56" s="326"/>
      <c r="V56" s="327" t="s">
        <v>44</v>
      </c>
      <c r="W56" s="720" t="s">
        <v>203</v>
      </c>
      <c r="X56" s="721"/>
      <c r="Y56" s="721"/>
      <c r="Z56" s="721"/>
      <c r="AA56" s="721"/>
      <c r="AB56" s="721"/>
      <c r="AC56" s="722"/>
      <c r="AD56" s="720" t="s">
        <v>204</v>
      </c>
      <c r="AE56" s="721"/>
      <c r="AF56" s="721"/>
      <c r="AG56" s="721"/>
      <c r="AH56" s="721"/>
      <c r="AI56" s="721"/>
      <c r="AJ56" s="722"/>
      <c r="AK56" s="423">
        <v>55</v>
      </c>
      <c r="AL56" s="305"/>
      <c r="AM56" s="305"/>
      <c r="AN56" s="527"/>
      <c r="AO56" s="116"/>
      <c r="AP56" s="116"/>
      <c r="AQ56" s="116"/>
      <c r="AR56" s="116"/>
      <c r="AS56" s="116"/>
      <c r="AT56" s="116"/>
      <c r="AU56" s="116"/>
      <c r="AV56" s="70"/>
      <c r="AW56" s="70"/>
      <c r="AX56" s="170"/>
      <c r="AY56" s="170"/>
      <c r="AZ56" s="170"/>
      <c r="BA56" s="303"/>
      <c r="BB56" s="303"/>
      <c r="BC56" s="170"/>
      <c r="BD56" s="425"/>
      <c r="BE56" s="170"/>
      <c r="BF56" s="170"/>
      <c r="BG56" s="170"/>
      <c r="BH56" s="170"/>
      <c r="BI56" s="170"/>
      <c r="BJ56" s="170"/>
      <c r="BK56" s="170"/>
      <c r="BL56" s="170"/>
      <c r="BM56" s="170"/>
      <c r="BN56" s="170"/>
      <c r="BO56" s="170"/>
      <c r="BP56" s="170"/>
      <c r="BQ56" s="170"/>
      <c r="BR56" s="109"/>
      <c r="BS56" s="109"/>
      <c r="BT56" s="109"/>
    </row>
    <row r="57" spans="1:73" ht="12.6" customHeight="1">
      <c r="A57" s="539">
        <v>56</v>
      </c>
      <c r="B57" s="321"/>
      <c r="C57" s="519"/>
      <c r="D57" s="714"/>
      <c r="E57" s="1061"/>
      <c r="F57" s="1066"/>
      <c r="G57" s="1067"/>
      <c r="H57" s="1067"/>
      <c r="I57" s="1067"/>
      <c r="J57" s="1067"/>
      <c r="K57" s="1067"/>
      <c r="L57" s="1067"/>
      <c r="M57" s="1067"/>
      <c r="N57" s="1068"/>
      <c r="O57" s="339"/>
      <c r="P57" s="248"/>
      <c r="Q57" s="328"/>
      <c r="R57" s="328"/>
      <c r="S57" s="328"/>
      <c r="T57" s="328"/>
      <c r="U57" s="328"/>
      <c r="V57" s="343"/>
      <c r="W57" s="723"/>
      <c r="X57" s="724"/>
      <c r="Y57" s="724"/>
      <c r="Z57" s="724"/>
      <c r="AA57" s="724"/>
      <c r="AB57" s="724"/>
      <c r="AC57" s="725"/>
      <c r="AD57" s="723"/>
      <c r="AE57" s="724"/>
      <c r="AF57" s="724"/>
      <c r="AG57" s="724"/>
      <c r="AH57" s="724"/>
      <c r="AI57" s="724"/>
      <c r="AJ57" s="725"/>
      <c r="AK57" s="423">
        <v>56</v>
      </c>
      <c r="AL57" s="305"/>
      <c r="AM57" s="305"/>
      <c r="AN57" s="525"/>
      <c r="AO57" s="116"/>
      <c r="AP57" s="116"/>
      <c r="AQ57" s="116"/>
      <c r="AR57" s="116"/>
      <c r="AS57" s="116"/>
      <c r="AT57" s="116"/>
      <c r="AU57" s="116"/>
      <c r="AV57" s="70"/>
      <c r="AW57" s="70"/>
      <c r="AX57" s="170"/>
      <c r="AY57" s="170"/>
      <c r="AZ57" s="170"/>
      <c r="BA57" s="303"/>
      <c r="BB57" s="303"/>
      <c r="BC57" s="170"/>
      <c r="BD57" s="425"/>
      <c r="BE57" s="170"/>
      <c r="BF57" s="170"/>
      <c r="BG57" s="170"/>
      <c r="BH57" s="170"/>
      <c r="BI57" s="170"/>
      <c r="BJ57" s="170"/>
      <c r="BK57" s="170"/>
      <c r="BL57" s="170"/>
      <c r="BM57" s="170"/>
      <c r="BN57" s="170"/>
      <c r="BO57" s="170"/>
      <c r="BP57" s="170"/>
      <c r="BQ57" s="170"/>
      <c r="BR57" s="109"/>
      <c r="BS57" s="109"/>
      <c r="BT57" s="109"/>
    </row>
    <row r="58" spans="1:73" ht="12.6" customHeight="1">
      <c r="A58" s="539">
        <v>57</v>
      </c>
      <c r="B58" s="16"/>
      <c r="C58" s="519"/>
      <c r="D58" s="714"/>
      <c r="E58" s="1061"/>
      <c r="F58" s="1069" t="s">
        <v>160</v>
      </c>
      <c r="G58" s="1070"/>
      <c r="H58" s="1070"/>
      <c r="I58" s="1070"/>
      <c r="J58" s="1070"/>
      <c r="K58" s="1070"/>
      <c r="L58" s="1070"/>
      <c r="M58" s="1070"/>
      <c r="N58" s="1071"/>
      <c r="O58" s="350" t="s">
        <v>40</v>
      </c>
      <c r="P58" s="354"/>
      <c r="Q58" s="323"/>
      <c r="R58" s="323" t="s">
        <v>127</v>
      </c>
      <c r="S58" s="323"/>
      <c r="T58" s="323" t="s">
        <v>126</v>
      </c>
      <c r="U58" s="323"/>
      <c r="V58" s="355" t="s">
        <v>44</v>
      </c>
      <c r="W58" s="207"/>
      <c r="X58" s="726"/>
      <c r="Y58" s="726"/>
      <c r="Z58" s="726"/>
      <c r="AA58" s="726"/>
      <c r="AB58" s="726"/>
      <c r="AC58" s="208"/>
      <c r="AD58" s="207"/>
      <c r="AE58" s="726"/>
      <c r="AF58" s="726"/>
      <c r="AG58" s="726"/>
      <c r="AH58" s="726"/>
      <c r="AI58" s="726"/>
      <c r="AJ58" s="208"/>
      <c r="AK58" s="423">
        <v>57</v>
      </c>
      <c r="AL58" s="305"/>
      <c r="AM58" s="305"/>
      <c r="AN58" s="524"/>
      <c r="AO58" s="525"/>
      <c r="AP58" s="525"/>
      <c r="AQ58" s="525"/>
      <c r="AR58" s="525"/>
      <c r="AS58" s="525"/>
      <c r="AT58" s="525"/>
      <c r="AU58" s="525"/>
      <c r="AV58" s="70"/>
      <c r="AW58" s="26"/>
      <c r="AX58" s="70"/>
      <c r="AY58" s="70"/>
      <c r="AZ58" s="70"/>
      <c r="BA58" s="70"/>
      <c r="BB58" s="70"/>
      <c r="BC58" s="70"/>
      <c r="BD58" s="70"/>
      <c r="BE58" s="70"/>
      <c r="BF58" s="70"/>
      <c r="BG58" s="70"/>
      <c r="BH58" s="26"/>
      <c r="BI58" s="26"/>
      <c r="BJ58" s="70"/>
      <c r="BK58" s="70"/>
      <c r="BL58" s="70"/>
      <c r="BM58" s="70"/>
      <c r="BN58" s="70"/>
      <c r="BO58" s="70"/>
      <c r="BP58" s="70"/>
      <c r="BQ58" s="70"/>
      <c r="BR58" s="70"/>
      <c r="BS58" s="70"/>
      <c r="BT58" s="70"/>
    </row>
    <row r="59" spans="1:73" ht="12.6" customHeight="1">
      <c r="A59" s="539">
        <v>58</v>
      </c>
      <c r="B59" s="16"/>
      <c r="C59" s="519"/>
      <c r="D59" s="77"/>
      <c r="E59" s="1061"/>
      <c r="F59" s="1066"/>
      <c r="G59" s="1067"/>
      <c r="H59" s="1067"/>
      <c r="I59" s="1067"/>
      <c r="J59" s="1067"/>
      <c r="K59" s="1067"/>
      <c r="L59" s="1067"/>
      <c r="M59" s="1067"/>
      <c r="N59" s="1068"/>
      <c r="O59" s="362"/>
      <c r="P59" s="263"/>
      <c r="Q59" s="363"/>
      <c r="R59" s="363"/>
      <c r="S59" s="363"/>
      <c r="T59" s="363"/>
      <c r="U59" s="363"/>
      <c r="V59" s="364"/>
      <c r="W59" s="207"/>
      <c r="X59" s="726"/>
      <c r="Y59" s="726"/>
      <c r="Z59" s="726"/>
      <c r="AA59" s="726"/>
      <c r="AB59" s="726"/>
      <c r="AC59" s="208"/>
      <c r="AD59" s="207"/>
      <c r="AE59" s="726"/>
      <c r="AF59" s="726"/>
      <c r="AG59" s="726"/>
      <c r="AH59" s="726"/>
      <c r="AI59" s="726"/>
      <c r="AJ59" s="208"/>
      <c r="AK59" s="423">
        <v>58</v>
      </c>
      <c r="AL59" s="305"/>
      <c r="AM59" s="305"/>
      <c r="AN59" s="524"/>
      <c r="AO59" s="525"/>
      <c r="AP59" s="525"/>
      <c r="AQ59" s="525"/>
      <c r="AR59" s="525"/>
      <c r="AS59" s="525"/>
      <c r="AT59" s="525"/>
      <c r="AU59" s="525"/>
      <c r="AV59" s="303"/>
      <c r="AW59" s="303"/>
      <c r="AX59" s="170"/>
      <c r="AY59" s="170"/>
      <c r="AZ59" s="170"/>
      <c r="BA59" s="170"/>
      <c r="BB59" s="170"/>
      <c r="BC59" s="170"/>
      <c r="BD59" s="170"/>
      <c r="BE59" s="170"/>
      <c r="BF59" s="170"/>
      <c r="BG59" s="170"/>
      <c r="BH59" s="170"/>
      <c r="BI59" s="170"/>
      <c r="BJ59" s="170"/>
      <c r="BK59" s="170"/>
      <c r="BL59" s="170"/>
      <c r="BM59" s="170"/>
      <c r="BN59" s="170"/>
      <c r="BO59" s="170"/>
      <c r="BP59" s="170"/>
      <c r="BQ59" s="170"/>
      <c r="BR59" s="170"/>
      <c r="BS59" s="170"/>
      <c r="BT59" s="170"/>
    </row>
    <row r="60" spans="1:73" ht="12.6" customHeight="1">
      <c r="A60" s="539">
        <v>59</v>
      </c>
      <c r="B60" s="16"/>
      <c r="C60" s="519"/>
      <c r="D60" s="714"/>
      <c r="E60" s="1061"/>
      <c r="F60" s="1069" t="s">
        <v>113</v>
      </c>
      <c r="G60" s="1070"/>
      <c r="H60" s="1070"/>
      <c r="I60" s="1070"/>
      <c r="J60" s="1070"/>
      <c r="K60" s="1070"/>
      <c r="L60" s="1070"/>
      <c r="M60" s="1070"/>
      <c r="N60" s="1071"/>
      <c r="O60" s="350" t="s">
        <v>40</v>
      </c>
      <c r="P60" s="354"/>
      <c r="Q60" s="333"/>
      <c r="R60" s="333" t="s">
        <v>127</v>
      </c>
      <c r="S60" s="323"/>
      <c r="T60" s="323" t="s">
        <v>126</v>
      </c>
      <c r="U60" s="323"/>
      <c r="V60" s="355" t="s">
        <v>44</v>
      </c>
      <c r="W60" s="207"/>
      <c r="X60" s="726"/>
      <c r="Y60" s="726"/>
      <c r="Z60" s="726"/>
      <c r="AA60" s="726"/>
      <c r="AB60" s="726"/>
      <c r="AC60" s="208"/>
      <c r="AD60" s="207"/>
      <c r="AE60" s="726"/>
      <c r="AF60" s="726"/>
      <c r="AG60" s="726"/>
      <c r="AH60" s="726"/>
      <c r="AI60" s="726"/>
      <c r="AJ60" s="208"/>
      <c r="AK60" s="423">
        <v>59</v>
      </c>
      <c r="AL60" s="305"/>
      <c r="AM60" s="305"/>
      <c r="AN60" s="525"/>
      <c r="AO60" s="525"/>
      <c r="AP60" s="525"/>
      <c r="AQ60" s="525"/>
      <c r="AR60" s="525"/>
      <c r="AS60" s="525"/>
      <c r="AT60" s="525"/>
      <c r="AU60" s="525"/>
      <c r="AV60" s="70"/>
      <c r="AW60" s="70"/>
      <c r="AX60" s="468"/>
      <c r="AY60" s="468"/>
      <c r="AZ60" s="468"/>
      <c r="BA60" s="468"/>
      <c r="BB60" s="468"/>
      <c r="BC60" s="468"/>
      <c r="BD60" s="468"/>
      <c r="BE60" s="70"/>
      <c r="BF60" s="70"/>
      <c r="BG60" s="70"/>
      <c r="BH60" s="70"/>
      <c r="BI60" s="70"/>
      <c r="BJ60" s="70"/>
      <c r="BK60" s="70"/>
      <c r="BL60" s="70"/>
      <c r="BM60" s="70"/>
      <c r="BN60" s="70"/>
      <c r="BO60" s="70"/>
      <c r="BP60" s="70"/>
      <c r="BQ60" s="70"/>
      <c r="BR60" s="109"/>
      <c r="BS60" s="109"/>
      <c r="BT60" s="109"/>
    </row>
    <row r="61" spans="1:73" ht="12.6" customHeight="1">
      <c r="A61" s="539">
        <v>60</v>
      </c>
      <c r="B61" s="16"/>
      <c r="C61" s="519"/>
      <c r="D61" s="714"/>
      <c r="E61" s="1061"/>
      <c r="F61" s="1066"/>
      <c r="G61" s="1067"/>
      <c r="H61" s="1067"/>
      <c r="I61" s="1067"/>
      <c r="J61" s="1067"/>
      <c r="K61" s="1067"/>
      <c r="L61" s="1067"/>
      <c r="M61" s="1067"/>
      <c r="N61" s="1068"/>
      <c r="O61" s="362"/>
      <c r="P61" s="263"/>
      <c r="Q61" s="363"/>
      <c r="R61" s="363"/>
      <c r="S61" s="363"/>
      <c r="T61" s="363"/>
      <c r="U61" s="363"/>
      <c r="V61" s="364"/>
      <c r="W61" s="207"/>
      <c r="X61" s="726"/>
      <c r="Y61" s="726"/>
      <c r="Z61" s="726"/>
      <c r="AA61" s="726"/>
      <c r="AB61" s="726"/>
      <c r="AC61" s="208"/>
      <c r="AD61" s="207"/>
      <c r="AE61" s="726"/>
      <c r="AF61" s="726"/>
      <c r="AG61" s="726"/>
      <c r="AH61" s="726"/>
      <c r="AI61" s="726"/>
      <c r="AJ61" s="208"/>
      <c r="AK61" s="423">
        <v>60</v>
      </c>
      <c r="AL61" s="305"/>
      <c r="AM61" s="305"/>
      <c r="AN61" s="525"/>
      <c r="AO61" s="525"/>
      <c r="AP61" s="525"/>
      <c r="AQ61" s="525"/>
      <c r="AR61" s="525"/>
      <c r="AS61" s="525"/>
      <c r="AT61" s="525"/>
      <c r="AU61" s="525"/>
      <c r="AV61" s="70"/>
      <c r="AW61" s="70"/>
      <c r="AX61" s="170"/>
      <c r="AY61" s="170"/>
      <c r="AZ61" s="170"/>
      <c r="BA61" s="170"/>
      <c r="BB61" s="170"/>
      <c r="BC61" s="170"/>
      <c r="BD61" s="170"/>
      <c r="BE61" s="170"/>
      <c r="BF61" s="170"/>
      <c r="BG61" s="170"/>
      <c r="BH61" s="170"/>
      <c r="BI61" s="170"/>
      <c r="BJ61" s="170"/>
      <c r="BK61" s="170"/>
      <c r="BL61" s="170"/>
      <c r="BM61" s="170"/>
      <c r="BN61" s="170"/>
      <c r="BO61" s="170"/>
      <c r="BP61" s="170"/>
      <c r="BQ61" s="170"/>
      <c r="BR61" s="109"/>
      <c r="BS61" s="109"/>
      <c r="BT61" s="109"/>
    </row>
    <row r="62" spans="1:73" ht="12.6" customHeight="1">
      <c r="A62" s="539">
        <v>61</v>
      </c>
      <c r="B62" s="16"/>
      <c r="C62" s="519"/>
      <c r="D62" s="714"/>
      <c r="E62" s="1061"/>
      <c r="F62" s="1069" t="s">
        <v>114</v>
      </c>
      <c r="G62" s="1070"/>
      <c r="H62" s="1070"/>
      <c r="I62" s="1070"/>
      <c r="J62" s="1070"/>
      <c r="K62" s="1070"/>
      <c r="L62" s="1070"/>
      <c r="M62" s="1070"/>
      <c r="N62" s="1071"/>
      <c r="O62" s="339" t="s">
        <v>40</v>
      </c>
      <c r="P62" s="28"/>
      <c r="Q62" s="333"/>
      <c r="R62" s="333" t="s">
        <v>127</v>
      </c>
      <c r="S62" s="333"/>
      <c r="T62" s="333" t="s">
        <v>126</v>
      </c>
      <c r="U62" s="333"/>
      <c r="V62" s="335" t="s">
        <v>44</v>
      </c>
      <c r="W62" s="207"/>
      <c r="X62" s="726"/>
      <c r="Y62" s="726"/>
      <c r="Z62" s="726"/>
      <c r="AA62" s="726"/>
      <c r="AB62" s="726"/>
      <c r="AC62" s="208"/>
      <c r="AD62" s="207"/>
      <c r="AE62" s="726"/>
      <c r="AF62" s="726"/>
      <c r="AG62" s="726"/>
      <c r="AH62" s="726"/>
      <c r="AI62" s="726"/>
      <c r="AJ62" s="208"/>
      <c r="AK62" s="423">
        <v>61</v>
      </c>
      <c r="AL62" s="305"/>
      <c r="AM62" s="305"/>
      <c r="AN62" s="526"/>
      <c r="AO62" s="525"/>
      <c r="AP62" s="525"/>
      <c r="AQ62" s="525"/>
      <c r="AR62" s="525"/>
      <c r="AS62" s="525"/>
      <c r="AT62" s="525"/>
      <c r="AU62" s="525"/>
      <c r="AV62" s="109"/>
      <c r="AW62" s="109"/>
      <c r="AX62" s="109"/>
      <c r="AY62" s="109"/>
      <c r="AZ62" s="26"/>
      <c r="BA62" s="27"/>
      <c r="BB62" s="133"/>
      <c r="BC62" s="528"/>
      <c r="BD62" s="528"/>
      <c r="BE62" s="528"/>
      <c r="BF62" s="528"/>
      <c r="BG62" s="528"/>
      <c r="BH62" s="528"/>
      <c r="BI62" s="109"/>
      <c r="BJ62" s="109"/>
      <c r="BK62" s="109"/>
      <c r="BL62" s="109"/>
      <c r="BM62" s="109"/>
      <c r="BN62" s="109"/>
      <c r="BO62" s="109"/>
      <c r="BP62" s="109"/>
      <c r="BQ62" s="109"/>
      <c r="BR62" s="109"/>
      <c r="BS62" s="109"/>
      <c r="BT62" s="109"/>
    </row>
    <row r="63" spans="1:73" ht="12.6" customHeight="1">
      <c r="A63" s="539">
        <v>62</v>
      </c>
      <c r="B63" s="16"/>
      <c r="C63" s="519"/>
      <c r="D63" s="77"/>
      <c r="E63" s="1062"/>
      <c r="F63" s="1072"/>
      <c r="G63" s="1073"/>
      <c r="H63" s="1073"/>
      <c r="I63" s="1073"/>
      <c r="J63" s="1073"/>
      <c r="K63" s="1073"/>
      <c r="L63" s="1073"/>
      <c r="M63" s="1073"/>
      <c r="N63" s="1074"/>
      <c r="O63" s="338"/>
      <c r="P63" s="11"/>
      <c r="Q63" s="294"/>
      <c r="R63" s="294"/>
      <c r="S63" s="294"/>
      <c r="T63" s="294"/>
      <c r="U63" s="294"/>
      <c r="V63" s="334"/>
      <c r="W63" s="209"/>
      <c r="X63" s="210"/>
      <c r="Y63" s="210"/>
      <c r="Z63" s="210"/>
      <c r="AA63" s="210"/>
      <c r="AB63" s="210"/>
      <c r="AC63" s="211"/>
      <c r="AD63" s="209"/>
      <c r="AE63" s="210"/>
      <c r="AF63" s="210"/>
      <c r="AG63" s="210"/>
      <c r="AH63" s="210"/>
      <c r="AI63" s="210"/>
      <c r="AJ63" s="211"/>
      <c r="AK63" s="423">
        <v>62</v>
      </c>
      <c r="AL63" s="305"/>
      <c r="AM63" s="305"/>
      <c r="AN63" s="526"/>
      <c r="AO63" s="526"/>
      <c r="AP63" s="526"/>
      <c r="AQ63" s="526"/>
      <c r="AR63" s="526"/>
      <c r="AS63" s="526"/>
      <c r="AT63" s="526"/>
      <c r="AU63" s="526"/>
      <c r="AV63" s="109"/>
      <c r="AW63" s="109"/>
      <c r="AX63" s="109"/>
      <c r="AY63" s="109"/>
      <c r="AZ63" s="26"/>
      <c r="BA63" s="27"/>
      <c r="BB63" s="133"/>
      <c r="BC63" s="531"/>
      <c r="BD63" s="531"/>
      <c r="BE63" s="531"/>
      <c r="BF63" s="531"/>
      <c r="BG63" s="531"/>
      <c r="BH63" s="531"/>
      <c r="BI63" s="109"/>
      <c r="BJ63" s="109"/>
      <c r="BK63" s="109"/>
      <c r="BL63" s="109"/>
      <c r="BM63" s="109"/>
      <c r="BN63" s="109"/>
      <c r="BO63" s="109"/>
      <c r="BP63" s="109"/>
      <c r="BQ63" s="109"/>
      <c r="BR63" s="109"/>
      <c r="BS63" s="109"/>
      <c r="BT63" s="109"/>
      <c r="BU63" s="279"/>
    </row>
    <row r="64" spans="1:73" s="156" customFormat="1" ht="12.6" customHeight="1">
      <c r="A64" s="539">
        <v>63</v>
      </c>
      <c r="B64" s="134" t="s">
        <v>115</v>
      </c>
      <c r="C64" s="109"/>
      <c r="D64" s="109"/>
      <c r="E64" s="109"/>
      <c r="F64" s="109"/>
      <c r="G64" s="109"/>
      <c r="H64" s="109"/>
      <c r="I64" s="109"/>
      <c r="J64" s="109"/>
      <c r="K64" s="109"/>
      <c r="L64" s="109"/>
      <c r="M64" s="109"/>
      <c r="N64" s="109"/>
      <c r="O64" s="109"/>
      <c r="P64" s="109"/>
      <c r="Q64" s="109"/>
      <c r="R64" s="109"/>
      <c r="S64" s="109"/>
      <c r="T64" s="109"/>
      <c r="U64" s="109"/>
      <c r="V64" s="109"/>
      <c r="W64" s="206"/>
      <c r="X64" s="206"/>
      <c r="Y64" s="206"/>
      <c r="Z64" s="206"/>
      <c r="AA64" s="206"/>
      <c r="AB64" s="206"/>
      <c r="AC64" s="206"/>
      <c r="AD64" s="712"/>
      <c r="AE64" s="712"/>
      <c r="AF64" s="1040" t="s">
        <v>385</v>
      </c>
      <c r="AG64" s="1040"/>
      <c r="AH64" s="1040"/>
      <c r="AI64" s="1040"/>
      <c r="AJ64" s="1040"/>
      <c r="AK64" s="423">
        <v>63</v>
      </c>
      <c r="AL64" s="305"/>
      <c r="AM64" s="305"/>
      <c r="AN64" s="526"/>
      <c r="AO64" s="526"/>
      <c r="AP64" s="526"/>
      <c r="AQ64" s="526"/>
      <c r="AR64" s="526"/>
      <c r="AS64" s="526"/>
      <c r="AT64" s="526"/>
      <c r="AU64" s="526"/>
      <c r="AV64" s="70"/>
      <c r="AW64" s="170"/>
      <c r="AX64" s="27"/>
      <c r="AY64" s="27"/>
      <c r="AZ64" s="26"/>
      <c r="BA64" s="27"/>
      <c r="BB64" s="133"/>
      <c r="BC64" s="518"/>
      <c r="BD64" s="518"/>
      <c r="BE64" s="518"/>
      <c r="BF64" s="518"/>
      <c r="BG64" s="518"/>
      <c r="BH64" s="518"/>
      <c r="BI64" s="27"/>
      <c r="BJ64" s="27"/>
      <c r="BK64" s="27"/>
      <c r="BL64" s="27"/>
      <c r="BM64" s="27"/>
      <c r="BN64" s="27"/>
      <c r="BO64" s="27"/>
      <c r="BP64" s="27"/>
      <c r="BQ64" s="27"/>
      <c r="BR64" s="70"/>
      <c r="BS64" s="27"/>
      <c r="BT64" s="530"/>
      <c r="BU64" s="279"/>
    </row>
    <row r="66" spans="1:75" ht="12.6" customHeight="1">
      <c r="A66" s="539"/>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row>
    <row r="67" spans="1:75" s="424" customFormat="1" ht="12.6" customHeight="1">
      <c r="A67" s="539"/>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136"/>
      <c r="BL67" s="136"/>
      <c r="BM67" s="136"/>
      <c r="BN67" s="136"/>
      <c r="BO67" s="136"/>
      <c r="BP67" s="136"/>
      <c r="BQ67" s="136"/>
      <c r="BR67" s="136"/>
      <c r="BS67" s="136"/>
      <c r="BT67" s="136"/>
      <c r="BU67" s="136"/>
      <c r="BV67" s="136"/>
      <c r="BW67" s="136"/>
    </row>
    <row r="68" spans="1:75" s="424" customFormat="1" ht="12.6" customHeight="1">
      <c r="A68" s="539"/>
      <c r="B68" s="156"/>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L68" s="136"/>
      <c r="AM68" s="136"/>
      <c r="AN68" s="136"/>
      <c r="AO68" s="136"/>
      <c r="AP68" s="136"/>
      <c r="AQ68" s="136"/>
      <c r="AR68" s="136"/>
      <c r="AS68" s="136"/>
      <c r="AT68" s="136"/>
      <c r="AU68" s="136"/>
      <c r="AV68" s="136"/>
      <c r="AW68" s="136"/>
      <c r="AX68" s="136"/>
      <c r="AY68" s="136"/>
      <c r="AZ68" s="136"/>
      <c r="BA68" s="136"/>
      <c r="BB68" s="136"/>
      <c r="BC68" s="136"/>
      <c r="BD68" s="136"/>
      <c r="BE68" s="136"/>
      <c r="BF68" s="136"/>
      <c r="BG68" s="136"/>
      <c r="BH68" s="136"/>
      <c r="BI68" s="136"/>
      <c r="BJ68" s="136"/>
      <c r="BK68" s="136"/>
      <c r="BL68" s="136"/>
      <c r="BM68" s="136"/>
      <c r="BN68" s="136"/>
      <c r="BO68" s="136"/>
      <c r="BP68" s="136"/>
      <c r="BQ68" s="136"/>
      <c r="BR68" s="136"/>
      <c r="BS68" s="136"/>
      <c r="BT68" s="136"/>
      <c r="BU68" s="136"/>
      <c r="BV68" s="136"/>
      <c r="BW68" s="136"/>
    </row>
    <row r="69" spans="1:75" ht="12.6" customHeight="1">
      <c r="A69" s="539"/>
    </row>
    <row r="70" spans="1:75" ht="12.6" customHeight="1">
      <c r="A70" s="539"/>
    </row>
    <row r="71" spans="1:75" ht="12.6" customHeight="1">
      <c r="A71" s="539"/>
    </row>
    <row r="72" spans="1:75" ht="12.6" customHeight="1">
      <c r="A72" s="539"/>
    </row>
    <row r="73" spans="1:75" ht="12.6" customHeight="1">
      <c r="A73" s="539"/>
    </row>
    <row r="74" spans="1:75" ht="12.6" customHeight="1">
      <c r="A74" s="539"/>
    </row>
    <row r="75" spans="1:75" ht="12.6" customHeight="1">
      <c r="A75" s="539"/>
    </row>
    <row r="76" spans="1:75" ht="12.6" customHeight="1">
      <c r="A76" s="539"/>
    </row>
    <row r="77" spans="1:75" ht="12.6" customHeight="1">
      <c r="A77" s="539"/>
    </row>
    <row r="78" spans="1:75" ht="12.6" customHeight="1">
      <c r="A78" s="539"/>
    </row>
    <row r="79" spans="1:75" ht="12.6" customHeight="1">
      <c r="A79" s="539"/>
    </row>
    <row r="80" spans="1:75" ht="12.6" customHeight="1">
      <c r="A80" s="539"/>
    </row>
    <row r="81" spans="1:1" ht="12.6" customHeight="1">
      <c r="A81" s="539"/>
    </row>
    <row r="82" spans="1:1" ht="12.6" customHeight="1">
      <c r="A82" s="539"/>
    </row>
    <row r="83" spans="1:1" ht="12.6" customHeight="1">
      <c r="A83" s="539"/>
    </row>
    <row r="84" spans="1:1" ht="12.6" customHeight="1">
      <c r="A84" s="539"/>
    </row>
    <row r="85" spans="1:1" ht="12.6" customHeight="1">
      <c r="A85" s="539"/>
    </row>
    <row r="86" spans="1:1" ht="12.6" customHeight="1">
      <c r="A86" s="539"/>
    </row>
    <row r="87" spans="1:1" ht="12.6" customHeight="1">
      <c r="A87" s="539"/>
    </row>
    <row r="88" spans="1:1" ht="12.6" customHeight="1">
      <c r="A88" s="539"/>
    </row>
    <row r="89" spans="1:1" ht="12.6" customHeight="1">
      <c r="A89" s="539"/>
    </row>
    <row r="90" spans="1:1" ht="12.6" customHeight="1">
      <c r="A90" s="539"/>
    </row>
    <row r="91" spans="1:1" ht="12.6" customHeight="1">
      <c r="A91" s="539"/>
    </row>
    <row r="92" spans="1:1" ht="12.6" customHeight="1">
      <c r="A92" s="539"/>
    </row>
    <row r="93" spans="1:1" ht="12.6" customHeight="1">
      <c r="A93" s="539"/>
    </row>
    <row r="94" spans="1:1" ht="12.6" customHeight="1">
      <c r="A94" s="539"/>
    </row>
    <row r="95" spans="1:1" ht="12.6" customHeight="1">
      <c r="A95" s="539"/>
    </row>
    <row r="96" spans="1:1" ht="12.6" customHeight="1">
      <c r="A96" s="539"/>
    </row>
    <row r="97" spans="1:1" ht="12.6" customHeight="1">
      <c r="A97" s="539"/>
    </row>
    <row r="98" spans="1:1" ht="12.6" customHeight="1">
      <c r="A98" s="539"/>
    </row>
    <row r="99" spans="1:1" ht="12.6" customHeight="1">
      <c r="A99" s="539"/>
    </row>
    <row r="100" spans="1:1" ht="12.6" customHeight="1">
      <c r="A100" s="539"/>
    </row>
    <row r="101" spans="1:1" ht="12.6" customHeight="1">
      <c r="A101" s="539"/>
    </row>
    <row r="102" spans="1:1" ht="12.6" customHeight="1">
      <c r="A102" s="539"/>
    </row>
    <row r="103" spans="1:1" ht="12.6" customHeight="1">
      <c r="A103" s="539"/>
    </row>
    <row r="104" spans="1:1" ht="12.6" customHeight="1">
      <c r="A104" s="539"/>
    </row>
    <row r="105" spans="1:1" ht="12.6" customHeight="1">
      <c r="A105" s="539"/>
    </row>
    <row r="106" spans="1:1" ht="12.6" customHeight="1">
      <c r="A106" s="539"/>
    </row>
    <row r="107" spans="1:1" ht="12.6" customHeight="1">
      <c r="A107" s="539"/>
    </row>
    <row r="108" spans="1:1" ht="12.6" customHeight="1">
      <c r="A108" s="539"/>
    </row>
    <row r="109" spans="1:1" ht="12.6" customHeight="1">
      <c r="A109" s="539"/>
    </row>
    <row r="110" spans="1:1" ht="12.6" customHeight="1">
      <c r="A110" s="539"/>
    </row>
    <row r="111" spans="1:1" ht="12.6" customHeight="1">
      <c r="A111" s="539"/>
    </row>
    <row r="112" spans="1:1" ht="12.6" customHeight="1">
      <c r="A112" s="539"/>
    </row>
    <row r="113" spans="1:1" ht="12.6" customHeight="1">
      <c r="A113" s="539"/>
    </row>
    <row r="114" spans="1:1" ht="12.6" customHeight="1">
      <c r="A114" s="539"/>
    </row>
    <row r="115" spans="1:1" ht="12.6" customHeight="1">
      <c r="A115" s="539"/>
    </row>
    <row r="116" spans="1:1" ht="12.6" customHeight="1">
      <c r="A116" s="539"/>
    </row>
    <row r="117" spans="1:1" ht="12.6" customHeight="1">
      <c r="A117" s="539"/>
    </row>
    <row r="118" spans="1:1" ht="12.6" customHeight="1">
      <c r="A118" s="539"/>
    </row>
    <row r="119" spans="1:1" ht="12.6" customHeight="1">
      <c r="A119" s="539"/>
    </row>
    <row r="120" spans="1:1" ht="12.6" customHeight="1">
      <c r="A120" s="539"/>
    </row>
    <row r="121" spans="1:1" ht="12.6" customHeight="1">
      <c r="A121" s="539"/>
    </row>
    <row r="122" spans="1:1" ht="12.6" customHeight="1">
      <c r="A122" s="539"/>
    </row>
    <row r="123" spans="1:1" ht="12.6" customHeight="1">
      <c r="A123" s="539"/>
    </row>
    <row r="124" spans="1:1" ht="12.6" customHeight="1">
      <c r="A124" s="539"/>
    </row>
    <row r="125" spans="1:1" ht="12.6" customHeight="1">
      <c r="A125" s="539"/>
    </row>
    <row r="126" spans="1:1" ht="12.6" customHeight="1">
      <c r="A126" s="539"/>
    </row>
    <row r="127" spans="1:1" ht="12.6" customHeight="1">
      <c r="A127" s="539"/>
    </row>
    <row r="128" spans="1:1" ht="12.6" customHeight="1">
      <c r="A128" s="539"/>
    </row>
    <row r="129" spans="1:1" ht="12.6" customHeight="1">
      <c r="A129" s="537"/>
    </row>
  </sheetData>
  <mergeCells count="90">
    <mergeCell ref="J11:J12"/>
    <mergeCell ref="R11:R12"/>
    <mergeCell ref="S11:V11"/>
    <mergeCell ref="AG25:AH25"/>
    <mergeCell ref="AI25:AJ25"/>
    <mergeCell ref="AI15:AI16"/>
    <mergeCell ref="AJ15:AJ16"/>
    <mergeCell ref="AG15:AG16"/>
    <mergeCell ref="AH15:AH16"/>
    <mergeCell ref="AE15:AE16"/>
    <mergeCell ref="AF15:AF16"/>
    <mergeCell ref="U15:X15"/>
    <mergeCell ref="AA15:AA16"/>
    <mergeCell ref="AB15:AB16"/>
    <mergeCell ref="AC15:AC16"/>
    <mergeCell ref="AD15:AD16"/>
    <mergeCell ref="AM22:AR23"/>
    <mergeCell ref="AM24:AR25"/>
    <mergeCell ref="AL22:AL39"/>
    <mergeCell ref="BE11:BE12"/>
    <mergeCell ref="AS24:AT25"/>
    <mergeCell ref="BR24:BR25"/>
    <mergeCell ref="AW24:AW25"/>
    <mergeCell ref="AY24:AY25"/>
    <mergeCell ref="BA24:BA25"/>
    <mergeCell ref="BD24:BI25"/>
    <mergeCell ref="BJ24:BK25"/>
    <mergeCell ref="BN24:BN25"/>
    <mergeCell ref="BP24:BP25"/>
    <mergeCell ref="AF64:AJ64"/>
    <mergeCell ref="C28:AJ29"/>
    <mergeCell ref="AE26:AE27"/>
    <mergeCell ref="AF26:AF27"/>
    <mergeCell ref="AG26:AG27"/>
    <mergeCell ref="AH26:AH27"/>
    <mergeCell ref="AI26:AI27"/>
    <mergeCell ref="AJ26:AJ27"/>
    <mergeCell ref="E56:E63"/>
    <mergeCell ref="F56:N57"/>
    <mergeCell ref="F58:N59"/>
    <mergeCell ref="F60:N61"/>
    <mergeCell ref="F62:N63"/>
    <mergeCell ref="B24:B27"/>
    <mergeCell ref="H25:J27"/>
    <mergeCell ref="K25:AB27"/>
    <mergeCell ref="AC25:AD27"/>
    <mergeCell ref="AE25:AF25"/>
    <mergeCell ref="C17:F20"/>
    <mergeCell ref="H17:H18"/>
    <mergeCell ref="I17:I18"/>
    <mergeCell ref="J17:J18"/>
    <mergeCell ref="L17:L18"/>
    <mergeCell ref="Z15:Z16"/>
    <mergeCell ref="AB11:AB12"/>
    <mergeCell ref="AC11:AC12"/>
    <mergeCell ref="K3:AJ5"/>
    <mergeCell ref="Q11:Q12"/>
    <mergeCell ref="AA11:AA12"/>
    <mergeCell ref="AU3:BT5"/>
    <mergeCell ref="AL7:AR8"/>
    <mergeCell ref="AS7:BB8"/>
    <mergeCell ref="K10:K12"/>
    <mergeCell ref="AL10:AL20"/>
    <mergeCell ref="AD11:AD12"/>
    <mergeCell ref="BO10:BQ12"/>
    <mergeCell ref="BN11:BN12"/>
    <mergeCell ref="AV19:BA20"/>
    <mergeCell ref="BD11:BD12"/>
    <mergeCell ref="BC11:BC12"/>
    <mergeCell ref="G14:T16"/>
    <mergeCell ref="M17:M18"/>
    <mergeCell ref="N17:N18"/>
    <mergeCell ref="Z11:Z12"/>
    <mergeCell ref="O17:O18"/>
    <mergeCell ref="P17:T18"/>
    <mergeCell ref="L11:L12"/>
    <mergeCell ref="AE11:AE12"/>
    <mergeCell ref="B10:B20"/>
    <mergeCell ref="C10:F11"/>
    <mergeCell ref="G11:G12"/>
    <mergeCell ref="H11:H12"/>
    <mergeCell ref="I11:I12"/>
    <mergeCell ref="D13:F13"/>
    <mergeCell ref="G13:T13"/>
    <mergeCell ref="C12:F12"/>
    <mergeCell ref="M11:M12"/>
    <mergeCell ref="N11:N12"/>
    <mergeCell ref="O11:O12"/>
    <mergeCell ref="P11:P12"/>
    <mergeCell ref="Y15:Y16"/>
  </mergeCells>
  <phoneticPr fontId="2"/>
  <dataValidations count="5">
    <dataValidation type="list" allowBlank="1" showInputMessage="1" showErrorMessage="1" sqref="R10 X13:Y13 AC13 AH12 AH10 W10:W12" xr:uid="{E0E500B0-4719-490C-9D27-D999D735EDEF}">
      <formula1>"□,☑"</formula1>
    </dataValidation>
    <dataValidation imeMode="fullKatakana" allowBlank="1" showInputMessage="1" showErrorMessage="1" sqref="G13" xr:uid="{8184F5EC-289C-4265-84EA-99248F399266}"/>
    <dataValidation imeMode="hiragana" allowBlank="1" showInputMessage="1" showErrorMessage="1" sqref="U17:AJ20 G14 G18 BC50:BT51 AO48 AN48:AN53" xr:uid="{4F392AFE-2FFB-4882-9103-6A5354A99E8B}"/>
    <dataValidation imeMode="off" allowBlank="1" showInputMessage="1" showErrorMessage="1" sqref="K17 AB14:AC14 AE14:AF14 R11:R12 AH14:AJ14 AO40:AO41 AO44:AO45 AV46:BT47 BG20:BH20 AV60:BQ61 BG31:BH31 BI64:BT64 AV64:AY64 V53:AA54 BU63:BU64 BI52:BI54 AF47 BI19:BK19 BC63:BH64 L45:Q48 V45:AA46 BE10:BE12 P43 V43 AD43 BO10 BK16:BK18 AF45 AF53 L53:Q54 Y49:AD52 N49:S52 AV55:BC57 BL19:BT20 AV19 BE55:BQ57 AV42:BT43 X47 Q56:V63" xr:uid="{568357BD-1597-495D-AF79-DADA2B4FB615}"/>
    <dataValidation type="list" imeMode="off" allowBlank="1" showInputMessage="1" showErrorMessage="1" sqref="H17:J17 L17:O17 Y15:AJ15 AE26:AJ27 BM53:BT53 AD45:AE45 AD53:AE53 BC53:BH53 L11:Q11 G11:J11 R11:R12 Z11:AE11 AY11:BD11 BI11:BN11 BE17:BJ17 AY18:BA18 BO17:BT17" xr:uid="{21F8D80F-8FC5-4729-83F7-28CBE45731E1}">
      <formula1>"　,0,1,2,3,4,5,6,7,8,9"</formula1>
    </dataValidation>
  </dataValidations>
  <pageMargins left="0.59055118110236227" right="0.59055118110236227" top="0.78740157480314965" bottom="0.59055118110236227"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F68B4-8AC5-411B-AFA0-B2F0F9140A0B}">
  <dimension ref="A1:BW131"/>
  <sheetViews>
    <sheetView zoomScale="120" zoomScaleNormal="120" workbookViewId="0">
      <selection activeCell="T7" sqref="T7"/>
    </sheetView>
  </sheetViews>
  <sheetFormatPr defaultColWidth="2.5546875" defaultRowHeight="12.6" customHeight="1"/>
  <cols>
    <col min="1" max="1" width="2.5546875" style="536"/>
    <col min="2" max="36" width="2.5546875" style="136"/>
    <col min="37" max="37" width="2.5546875" style="536"/>
    <col min="38" max="70" width="2.5546875" style="136"/>
    <col min="71" max="72" width="3.21875" style="136" bestFit="1" customWidth="1"/>
    <col min="73" max="73" width="2.5546875" style="536"/>
    <col min="74" max="16384" width="2.5546875" style="136"/>
  </cols>
  <sheetData>
    <row r="1" spans="1:73" s="538" customFormat="1" ht="12.6" customHeight="1">
      <c r="A1" s="537"/>
      <c r="B1" s="537">
        <v>1</v>
      </c>
      <c r="C1" s="537">
        <v>2</v>
      </c>
      <c r="D1" s="537">
        <v>3</v>
      </c>
      <c r="E1" s="537">
        <v>4</v>
      </c>
      <c r="F1" s="537">
        <v>5</v>
      </c>
      <c r="G1" s="537">
        <v>6</v>
      </c>
      <c r="H1" s="537">
        <v>7</v>
      </c>
      <c r="I1" s="537">
        <v>8</v>
      </c>
      <c r="J1" s="537">
        <v>9</v>
      </c>
      <c r="K1" s="537">
        <v>10</v>
      </c>
      <c r="L1" s="537">
        <v>11</v>
      </c>
      <c r="M1" s="537">
        <v>12</v>
      </c>
      <c r="N1" s="537">
        <v>13</v>
      </c>
      <c r="O1" s="537">
        <v>14</v>
      </c>
      <c r="P1" s="537">
        <v>15</v>
      </c>
      <c r="Q1" s="537">
        <v>16</v>
      </c>
      <c r="R1" s="537">
        <v>17</v>
      </c>
      <c r="S1" s="537">
        <v>18</v>
      </c>
      <c r="T1" s="537">
        <v>19</v>
      </c>
      <c r="U1" s="537">
        <v>20</v>
      </c>
      <c r="V1" s="537">
        <v>21</v>
      </c>
      <c r="W1" s="537">
        <v>22</v>
      </c>
      <c r="X1" s="537">
        <v>23</v>
      </c>
      <c r="Y1" s="537">
        <v>24</v>
      </c>
      <c r="Z1" s="537">
        <v>25</v>
      </c>
      <c r="AA1" s="537">
        <v>26</v>
      </c>
      <c r="AB1" s="537">
        <v>27</v>
      </c>
      <c r="AC1" s="537">
        <v>28</v>
      </c>
      <c r="AD1" s="537">
        <v>29</v>
      </c>
      <c r="AE1" s="537">
        <v>30</v>
      </c>
      <c r="AF1" s="537">
        <v>31</v>
      </c>
      <c r="AG1" s="537">
        <v>32</v>
      </c>
      <c r="AH1" s="537">
        <v>33</v>
      </c>
      <c r="AI1" s="537">
        <v>34</v>
      </c>
      <c r="AJ1" s="537">
        <v>35</v>
      </c>
      <c r="AK1" s="537"/>
      <c r="AL1" s="537">
        <v>1</v>
      </c>
      <c r="AM1" s="537">
        <v>2</v>
      </c>
      <c r="AN1" s="537">
        <v>3</v>
      </c>
      <c r="AO1" s="537">
        <v>4</v>
      </c>
      <c r="AP1" s="537">
        <v>5</v>
      </c>
      <c r="AQ1" s="537">
        <v>6</v>
      </c>
      <c r="AR1" s="537">
        <v>7</v>
      </c>
      <c r="AS1" s="537">
        <v>8</v>
      </c>
      <c r="AT1" s="537">
        <v>9</v>
      </c>
      <c r="AU1" s="537">
        <v>10</v>
      </c>
      <c r="AV1" s="537">
        <v>11</v>
      </c>
      <c r="AW1" s="537">
        <v>12</v>
      </c>
      <c r="AX1" s="537">
        <v>13</v>
      </c>
      <c r="AY1" s="537">
        <v>14</v>
      </c>
      <c r="AZ1" s="537">
        <v>15</v>
      </c>
      <c r="BA1" s="537">
        <v>16</v>
      </c>
      <c r="BB1" s="537">
        <v>17</v>
      </c>
      <c r="BC1" s="537">
        <v>18</v>
      </c>
      <c r="BD1" s="537">
        <v>19</v>
      </c>
      <c r="BE1" s="537">
        <v>20</v>
      </c>
      <c r="BF1" s="537">
        <v>21</v>
      </c>
      <c r="BG1" s="537">
        <v>22</v>
      </c>
      <c r="BH1" s="537">
        <v>23</v>
      </c>
      <c r="BI1" s="537">
        <v>24</v>
      </c>
      <c r="BJ1" s="537">
        <v>25</v>
      </c>
      <c r="BK1" s="537">
        <v>26</v>
      </c>
      <c r="BL1" s="537">
        <v>27</v>
      </c>
      <c r="BM1" s="537">
        <v>28</v>
      </c>
      <c r="BN1" s="537">
        <v>29</v>
      </c>
      <c r="BO1" s="537">
        <v>30</v>
      </c>
      <c r="BP1" s="537">
        <v>31</v>
      </c>
      <c r="BQ1" s="537">
        <v>32</v>
      </c>
      <c r="BR1" s="537">
        <v>33</v>
      </c>
      <c r="BS1" s="537">
        <v>34</v>
      </c>
      <c r="BT1" s="537">
        <v>35</v>
      </c>
      <c r="BU1" s="537"/>
    </row>
    <row r="2" spans="1:73" ht="12.6" customHeight="1" thickBot="1">
      <c r="A2" s="539">
        <v>1</v>
      </c>
      <c r="B2" s="35" t="s">
        <v>271</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539">
        <v>1</v>
      </c>
      <c r="AL2" s="35" t="str">
        <f>+B2</f>
        <v>様式１１</v>
      </c>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539">
        <v>1</v>
      </c>
    </row>
    <row r="3" spans="1:73" ht="12.6" customHeight="1" thickTop="1">
      <c r="A3" s="539">
        <v>2</v>
      </c>
      <c r="B3" s="195"/>
      <c r="C3" s="196"/>
      <c r="D3" s="196"/>
      <c r="E3" s="196"/>
      <c r="F3" s="196"/>
      <c r="G3" s="197"/>
      <c r="H3" s="198"/>
      <c r="I3" s="195"/>
      <c r="J3" s="195"/>
      <c r="K3" s="896" t="s">
        <v>116</v>
      </c>
      <c r="L3" s="896"/>
      <c r="M3" s="896"/>
      <c r="N3" s="896"/>
      <c r="O3" s="896"/>
      <c r="P3" s="896"/>
      <c r="Q3" s="896"/>
      <c r="R3" s="896"/>
      <c r="S3" s="896"/>
      <c r="T3" s="896"/>
      <c r="U3" s="896"/>
      <c r="V3" s="896"/>
      <c r="W3" s="896"/>
      <c r="X3" s="896"/>
      <c r="Y3" s="896"/>
      <c r="Z3" s="896"/>
      <c r="AA3" s="896"/>
      <c r="AB3" s="896"/>
      <c r="AC3" s="896"/>
      <c r="AD3" s="896"/>
      <c r="AE3" s="896"/>
      <c r="AF3" s="896"/>
      <c r="AG3" s="896"/>
      <c r="AH3" s="896"/>
      <c r="AI3" s="896"/>
      <c r="AJ3" s="896"/>
      <c r="AK3" s="539">
        <v>2</v>
      </c>
      <c r="AL3" s="195"/>
      <c r="AM3" s="196"/>
      <c r="AN3" s="196"/>
      <c r="AO3" s="196"/>
      <c r="AP3" s="196"/>
      <c r="AQ3" s="197"/>
      <c r="AR3" s="198"/>
      <c r="AS3" s="195"/>
      <c r="AT3" s="195"/>
      <c r="AU3" s="896" t="str">
        <f>+K3</f>
        <v>傷病手当金支給申請書</v>
      </c>
      <c r="AV3" s="896"/>
      <c r="AW3" s="896"/>
      <c r="AX3" s="896"/>
      <c r="AY3" s="896"/>
      <c r="AZ3" s="896"/>
      <c r="BA3" s="896"/>
      <c r="BB3" s="896"/>
      <c r="BC3" s="896"/>
      <c r="BD3" s="896"/>
      <c r="BE3" s="896"/>
      <c r="BF3" s="896"/>
      <c r="BG3" s="896"/>
      <c r="BH3" s="896"/>
      <c r="BI3" s="896"/>
      <c r="BJ3" s="896"/>
      <c r="BK3" s="896"/>
      <c r="BL3" s="896"/>
      <c r="BM3" s="896"/>
      <c r="BN3" s="896"/>
      <c r="BO3" s="896"/>
      <c r="BP3" s="896"/>
      <c r="BQ3" s="896"/>
      <c r="BR3" s="896"/>
      <c r="BS3" s="896"/>
      <c r="BT3" s="896"/>
      <c r="BU3" s="539">
        <v>2</v>
      </c>
    </row>
    <row r="4" spans="1:73" ht="12.6" customHeight="1">
      <c r="A4" s="539">
        <v>3</v>
      </c>
      <c r="B4" s="16"/>
      <c r="C4" s="199"/>
      <c r="D4" s="199"/>
      <c r="E4" s="199"/>
      <c r="F4" s="199"/>
      <c r="G4" s="200"/>
      <c r="H4" s="16"/>
      <c r="I4" s="16"/>
      <c r="J4" s="16"/>
      <c r="K4" s="897"/>
      <c r="L4" s="897"/>
      <c r="M4" s="897"/>
      <c r="N4" s="897"/>
      <c r="O4" s="897"/>
      <c r="P4" s="897"/>
      <c r="Q4" s="897"/>
      <c r="R4" s="897"/>
      <c r="S4" s="897"/>
      <c r="T4" s="897"/>
      <c r="U4" s="897"/>
      <c r="V4" s="897"/>
      <c r="W4" s="897"/>
      <c r="X4" s="897"/>
      <c r="Y4" s="897"/>
      <c r="Z4" s="897"/>
      <c r="AA4" s="897"/>
      <c r="AB4" s="897"/>
      <c r="AC4" s="897"/>
      <c r="AD4" s="897"/>
      <c r="AE4" s="897"/>
      <c r="AF4" s="897"/>
      <c r="AG4" s="897"/>
      <c r="AH4" s="897"/>
      <c r="AI4" s="897"/>
      <c r="AJ4" s="897"/>
      <c r="AK4" s="539">
        <v>3</v>
      </c>
      <c r="AL4" s="16"/>
      <c r="AM4" s="199"/>
      <c r="AN4" s="199"/>
      <c r="AO4" s="199"/>
      <c r="AP4" s="199"/>
      <c r="AQ4" s="200"/>
      <c r="AR4" s="16"/>
      <c r="AS4" s="16"/>
      <c r="AT4" s="16"/>
      <c r="AU4" s="897"/>
      <c r="AV4" s="897"/>
      <c r="AW4" s="897"/>
      <c r="AX4" s="897"/>
      <c r="AY4" s="897"/>
      <c r="AZ4" s="897"/>
      <c r="BA4" s="897"/>
      <c r="BB4" s="897"/>
      <c r="BC4" s="897"/>
      <c r="BD4" s="897"/>
      <c r="BE4" s="897"/>
      <c r="BF4" s="897"/>
      <c r="BG4" s="897"/>
      <c r="BH4" s="897"/>
      <c r="BI4" s="897"/>
      <c r="BJ4" s="897"/>
      <c r="BK4" s="897"/>
      <c r="BL4" s="897"/>
      <c r="BM4" s="897"/>
      <c r="BN4" s="897"/>
      <c r="BO4" s="897"/>
      <c r="BP4" s="897"/>
      <c r="BQ4" s="897"/>
      <c r="BR4" s="897"/>
      <c r="BS4" s="897"/>
      <c r="BT4" s="897"/>
      <c r="BU4" s="539">
        <v>3</v>
      </c>
    </row>
    <row r="5" spans="1:73" ht="12.6" customHeight="1" thickBot="1">
      <c r="A5" s="539">
        <v>4</v>
      </c>
      <c r="B5" s="201"/>
      <c r="C5" s="202"/>
      <c r="D5" s="202"/>
      <c r="E5" s="202"/>
      <c r="F5" s="202"/>
      <c r="G5" s="203"/>
      <c r="H5" s="201"/>
      <c r="I5" s="201"/>
      <c r="J5" s="201"/>
      <c r="K5" s="898"/>
      <c r="L5" s="898"/>
      <c r="M5" s="898"/>
      <c r="N5" s="898"/>
      <c r="O5" s="898"/>
      <c r="P5" s="898"/>
      <c r="Q5" s="898"/>
      <c r="R5" s="898"/>
      <c r="S5" s="898"/>
      <c r="T5" s="898"/>
      <c r="U5" s="898"/>
      <c r="V5" s="898"/>
      <c r="W5" s="898"/>
      <c r="X5" s="898"/>
      <c r="Y5" s="898"/>
      <c r="Z5" s="898"/>
      <c r="AA5" s="898"/>
      <c r="AB5" s="898"/>
      <c r="AC5" s="898"/>
      <c r="AD5" s="898"/>
      <c r="AE5" s="898"/>
      <c r="AF5" s="898"/>
      <c r="AG5" s="898"/>
      <c r="AH5" s="898"/>
      <c r="AI5" s="898"/>
      <c r="AJ5" s="898"/>
      <c r="AK5" s="539">
        <v>4</v>
      </c>
      <c r="AL5" s="201"/>
      <c r="AM5" s="202"/>
      <c r="AN5" s="202"/>
      <c r="AO5" s="202"/>
      <c r="AP5" s="202"/>
      <c r="AQ5" s="203"/>
      <c r="AR5" s="201"/>
      <c r="AS5" s="201"/>
      <c r="AT5" s="201"/>
      <c r="AU5" s="898"/>
      <c r="AV5" s="898"/>
      <c r="AW5" s="898"/>
      <c r="AX5" s="898"/>
      <c r="AY5" s="898"/>
      <c r="AZ5" s="898"/>
      <c r="BA5" s="898"/>
      <c r="BB5" s="898"/>
      <c r="BC5" s="898"/>
      <c r="BD5" s="898"/>
      <c r="BE5" s="898"/>
      <c r="BF5" s="898"/>
      <c r="BG5" s="898"/>
      <c r="BH5" s="898"/>
      <c r="BI5" s="898"/>
      <c r="BJ5" s="898"/>
      <c r="BK5" s="898"/>
      <c r="BL5" s="898"/>
      <c r="BM5" s="898"/>
      <c r="BN5" s="898"/>
      <c r="BO5" s="898"/>
      <c r="BP5" s="898"/>
      <c r="BQ5" s="898"/>
      <c r="BR5" s="898"/>
      <c r="BS5" s="898"/>
      <c r="BT5" s="898"/>
      <c r="BU5" s="539">
        <v>4</v>
      </c>
    </row>
    <row r="6" spans="1:73" ht="12.6" customHeight="1" thickTop="1" thickBot="1">
      <c r="A6" s="539">
        <v>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539">
        <v>5</v>
      </c>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539">
        <v>5</v>
      </c>
    </row>
    <row r="7" spans="1:73" ht="12.6" customHeight="1">
      <c r="A7" s="539">
        <v>6</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539">
        <v>6</v>
      </c>
      <c r="AL7" s="899" t="s">
        <v>196</v>
      </c>
      <c r="AM7" s="900"/>
      <c r="AN7" s="900"/>
      <c r="AO7" s="900"/>
      <c r="AP7" s="900"/>
      <c r="AQ7" s="900"/>
      <c r="AR7" s="901"/>
      <c r="AS7" s="905" t="str">
        <f>+G14</f>
        <v>健保　浩一</v>
      </c>
      <c r="AT7" s="906"/>
      <c r="AU7" s="906"/>
      <c r="AV7" s="906"/>
      <c r="AW7" s="906"/>
      <c r="AX7" s="906"/>
      <c r="AY7" s="906"/>
      <c r="AZ7" s="906"/>
      <c r="BA7" s="906"/>
      <c r="BB7" s="907"/>
      <c r="BC7" s="16"/>
      <c r="BD7" s="16"/>
      <c r="BE7" s="16"/>
      <c r="BF7" s="16"/>
      <c r="BG7" s="16"/>
      <c r="BH7" s="16"/>
      <c r="BI7" s="16"/>
      <c r="BJ7" s="16"/>
      <c r="BK7" s="16"/>
      <c r="BL7" s="16"/>
      <c r="BM7" s="16"/>
      <c r="BN7" s="16"/>
      <c r="BO7" s="16"/>
      <c r="BP7" s="16"/>
      <c r="BQ7" s="16"/>
      <c r="BR7" s="16"/>
      <c r="BS7" s="16"/>
      <c r="BT7" s="16"/>
      <c r="BU7" s="539">
        <v>6</v>
      </c>
    </row>
    <row r="8" spans="1:73" ht="12.6" customHeight="1" thickBot="1">
      <c r="A8" s="539">
        <v>7</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539">
        <v>7</v>
      </c>
      <c r="AL8" s="902"/>
      <c r="AM8" s="903"/>
      <c r="AN8" s="903"/>
      <c r="AO8" s="903"/>
      <c r="AP8" s="903"/>
      <c r="AQ8" s="903"/>
      <c r="AR8" s="904"/>
      <c r="AS8" s="908"/>
      <c r="AT8" s="909"/>
      <c r="AU8" s="909"/>
      <c r="AV8" s="909"/>
      <c r="AW8" s="909"/>
      <c r="AX8" s="909"/>
      <c r="AY8" s="909"/>
      <c r="AZ8" s="909"/>
      <c r="BA8" s="909"/>
      <c r="BB8" s="910"/>
      <c r="BC8" s="16"/>
      <c r="BD8" s="16"/>
      <c r="BE8" s="16"/>
      <c r="BF8" s="16"/>
      <c r="BG8" s="16"/>
      <c r="BH8" s="16"/>
      <c r="BI8" s="16"/>
      <c r="BJ8" s="16"/>
      <c r="BK8" s="16"/>
      <c r="BL8" s="16"/>
      <c r="BM8" s="16"/>
      <c r="BN8" s="16"/>
      <c r="BO8" s="16"/>
      <c r="BP8" s="16"/>
      <c r="BQ8" s="16"/>
      <c r="BR8" s="16"/>
      <c r="BS8" s="16"/>
      <c r="BT8" s="16"/>
      <c r="BU8" s="539">
        <v>7</v>
      </c>
    </row>
    <row r="9" spans="1:73" ht="12.6" customHeight="1" thickBot="1">
      <c r="A9" s="539">
        <v>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539">
        <v>8</v>
      </c>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539">
        <v>8</v>
      </c>
    </row>
    <row r="10" spans="1:73" ht="12.6" customHeight="1">
      <c r="A10" s="539">
        <v>9</v>
      </c>
      <c r="B10" s="911" t="s">
        <v>82</v>
      </c>
      <c r="C10" s="914" t="s">
        <v>83</v>
      </c>
      <c r="D10" s="915"/>
      <c r="E10" s="915"/>
      <c r="F10" s="916"/>
      <c r="G10" s="137" t="s">
        <v>84</v>
      </c>
      <c r="H10" s="138"/>
      <c r="I10" s="138"/>
      <c r="J10" s="138"/>
      <c r="K10" s="920" t="s">
        <v>90</v>
      </c>
      <c r="L10" s="138" t="s">
        <v>85</v>
      </c>
      <c r="M10" s="138"/>
      <c r="N10" s="138"/>
      <c r="O10" s="138"/>
      <c r="P10" s="138"/>
      <c r="Q10" s="139" t="s">
        <v>86</v>
      </c>
      <c r="R10" s="140"/>
      <c r="S10" s="141"/>
      <c r="T10" s="142"/>
      <c r="U10" s="143"/>
      <c r="V10" s="144"/>
      <c r="W10" s="855" t="s">
        <v>343</v>
      </c>
      <c r="X10" s="212" t="s">
        <v>36</v>
      </c>
      <c r="Y10" s="233"/>
      <c r="Z10" s="145" t="s">
        <v>0</v>
      </c>
      <c r="AA10" s="146"/>
      <c r="AB10" s="145" t="s">
        <v>1</v>
      </c>
      <c r="AC10" s="147"/>
      <c r="AD10" s="146" t="s">
        <v>6</v>
      </c>
      <c r="AE10" s="148"/>
      <c r="AF10" s="141"/>
      <c r="AG10" s="144"/>
      <c r="AH10" s="855" t="s">
        <v>343</v>
      </c>
      <c r="AI10" s="214" t="s">
        <v>87</v>
      </c>
      <c r="AJ10" s="188"/>
      <c r="AK10" s="539">
        <v>9</v>
      </c>
      <c r="AL10" s="911" t="s">
        <v>240</v>
      </c>
      <c r="AM10" s="235"/>
      <c r="AN10" s="236"/>
      <c r="AO10" s="236"/>
      <c r="AP10" s="236"/>
      <c r="AQ10" s="859"/>
      <c r="AR10" s="862"/>
      <c r="AS10" s="862"/>
      <c r="AT10" s="862"/>
      <c r="AU10" s="862"/>
      <c r="AV10" s="862"/>
      <c r="AW10" s="862"/>
      <c r="AX10" s="862"/>
      <c r="AY10" s="862"/>
      <c r="AZ10" s="862"/>
      <c r="BA10" s="862"/>
      <c r="BB10" s="862"/>
      <c r="BC10" s="862"/>
      <c r="BD10" s="862"/>
      <c r="BE10" s="862"/>
      <c r="BF10" s="862"/>
      <c r="BG10" s="863"/>
      <c r="BH10" s="236"/>
      <c r="BI10" s="236"/>
      <c r="BJ10" s="236"/>
      <c r="BK10" s="533"/>
      <c r="BL10" s="213" t="s">
        <v>35</v>
      </c>
      <c r="BM10" s="212" t="s">
        <v>37</v>
      </c>
      <c r="BN10" s="233"/>
      <c r="BO10" s="145" t="s">
        <v>0</v>
      </c>
      <c r="BP10" s="146"/>
      <c r="BQ10" s="145" t="s">
        <v>1</v>
      </c>
      <c r="BR10" s="147"/>
      <c r="BS10" s="146" t="s">
        <v>6</v>
      </c>
      <c r="BT10" s="281"/>
      <c r="BU10" s="539">
        <v>9</v>
      </c>
    </row>
    <row r="11" spans="1:73" ht="12.6" customHeight="1">
      <c r="A11" s="539">
        <v>10</v>
      </c>
      <c r="B11" s="912"/>
      <c r="C11" s="917"/>
      <c r="D11" s="918"/>
      <c r="E11" s="918"/>
      <c r="F11" s="919"/>
      <c r="G11" s="932" t="s">
        <v>339</v>
      </c>
      <c r="H11" s="894" t="s">
        <v>389</v>
      </c>
      <c r="I11" s="894" t="s">
        <v>390</v>
      </c>
      <c r="J11" s="890" t="s">
        <v>390</v>
      </c>
      <c r="K11" s="921"/>
      <c r="L11" s="892" t="s">
        <v>390</v>
      </c>
      <c r="M11" s="894" t="s">
        <v>390</v>
      </c>
      <c r="N11" s="894" t="s">
        <v>390</v>
      </c>
      <c r="O11" s="894" t="s">
        <v>391</v>
      </c>
      <c r="P11" s="951"/>
      <c r="Q11" s="894" t="s">
        <v>337</v>
      </c>
      <c r="R11" s="953" t="s">
        <v>389</v>
      </c>
      <c r="S11" s="955" t="s">
        <v>91</v>
      </c>
      <c r="T11" s="956"/>
      <c r="U11" s="956"/>
      <c r="V11" s="957"/>
      <c r="W11" s="26"/>
      <c r="X11" s="27"/>
      <c r="Y11" s="28"/>
      <c r="Z11" s="949" t="s">
        <v>336</v>
      </c>
      <c r="AA11" s="949" t="s">
        <v>339</v>
      </c>
      <c r="AB11" s="949" t="s">
        <v>339</v>
      </c>
      <c r="AC11" s="949" t="s">
        <v>391</v>
      </c>
      <c r="AD11" s="949" t="s">
        <v>339</v>
      </c>
      <c r="AE11" s="938" t="s">
        <v>392</v>
      </c>
      <c r="AF11" s="151" t="s">
        <v>92</v>
      </c>
      <c r="AG11" s="152"/>
      <c r="AH11" s="26"/>
      <c r="AI11" s="215"/>
      <c r="AJ11" s="216"/>
      <c r="AK11" s="539">
        <v>10</v>
      </c>
      <c r="AL11" s="912"/>
      <c r="AM11" s="265" t="s">
        <v>119</v>
      </c>
      <c r="AN11" s="193" t="s">
        <v>120</v>
      </c>
      <c r="AO11" s="193"/>
      <c r="AP11" s="193"/>
      <c r="AQ11" s="860"/>
      <c r="AR11" s="858" t="s">
        <v>398</v>
      </c>
      <c r="AS11" s="858"/>
      <c r="AT11" s="858"/>
      <c r="AU11" s="858"/>
      <c r="AV11" s="858"/>
      <c r="AW11" s="858"/>
      <c r="AX11" s="858"/>
      <c r="AY11" s="858"/>
      <c r="AZ11" s="858"/>
      <c r="BA11" s="858"/>
      <c r="BB11" s="858"/>
      <c r="BC11" s="858"/>
      <c r="BD11" s="858"/>
      <c r="BE11" s="858"/>
      <c r="BF11" s="858"/>
      <c r="BG11" s="864"/>
      <c r="BH11" s="265" t="s">
        <v>121</v>
      </c>
      <c r="BI11" s="193" t="s">
        <v>122</v>
      </c>
      <c r="BJ11" s="193"/>
      <c r="BK11" s="272"/>
      <c r="BL11" s="26"/>
      <c r="BM11" s="27"/>
      <c r="BN11" s="28"/>
      <c r="BO11" s="949" t="s">
        <v>391</v>
      </c>
      <c r="BP11" s="949" t="s">
        <v>333</v>
      </c>
      <c r="BQ11" s="949" t="s">
        <v>339</v>
      </c>
      <c r="BR11" s="949" t="s">
        <v>339</v>
      </c>
      <c r="BS11" s="949" t="s">
        <v>337</v>
      </c>
      <c r="BT11" s="958" t="s">
        <v>336</v>
      </c>
      <c r="BU11" s="539">
        <v>10</v>
      </c>
    </row>
    <row r="12" spans="1:73" ht="12.6" customHeight="1">
      <c r="A12" s="539">
        <v>11</v>
      </c>
      <c r="B12" s="912"/>
      <c r="C12" s="940" t="s">
        <v>93</v>
      </c>
      <c r="D12" s="941"/>
      <c r="E12" s="941"/>
      <c r="F12" s="942"/>
      <c r="G12" s="933"/>
      <c r="H12" s="895"/>
      <c r="I12" s="895"/>
      <c r="J12" s="891"/>
      <c r="K12" s="922"/>
      <c r="L12" s="893"/>
      <c r="M12" s="895"/>
      <c r="N12" s="895"/>
      <c r="O12" s="895"/>
      <c r="P12" s="952"/>
      <c r="Q12" s="895"/>
      <c r="R12" s="954"/>
      <c r="S12" s="153"/>
      <c r="T12" s="55"/>
      <c r="U12" s="154"/>
      <c r="V12" s="56"/>
      <c r="W12" s="124" t="s">
        <v>35</v>
      </c>
      <c r="X12" s="10" t="s">
        <v>37</v>
      </c>
      <c r="Y12" s="11"/>
      <c r="Z12" s="950"/>
      <c r="AA12" s="950"/>
      <c r="AB12" s="950"/>
      <c r="AC12" s="950"/>
      <c r="AD12" s="950"/>
      <c r="AE12" s="939"/>
      <c r="AF12" s="153"/>
      <c r="AG12" s="56"/>
      <c r="AH12" s="26" t="s">
        <v>35</v>
      </c>
      <c r="AI12" s="215" t="s">
        <v>94</v>
      </c>
      <c r="AJ12" s="216"/>
      <c r="AK12" s="539">
        <v>11</v>
      </c>
      <c r="AL12" s="912"/>
      <c r="AM12" s="237"/>
      <c r="AN12" s="131"/>
      <c r="AO12" s="131"/>
      <c r="AP12" s="131"/>
      <c r="AQ12" s="860"/>
      <c r="AR12" s="861"/>
      <c r="AS12" s="861"/>
      <c r="AT12" s="861"/>
      <c r="AU12" s="861"/>
      <c r="AV12" s="861"/>
      <c r="AW12" s="861"/>
      <c r="AX12" s="861"/>
      <c r="AY12" s="861"/>
      <c r="AZ12" s="861"/>
      <c r="BA12" s="861"/>
      <c r="BB12" s="861"/>
      <c r="BC12" s="861"/>
      <c r="BD12" s="861"/>
      <c r="BE12" s="861"/>
      <c r="BF12" s="861"/>
      <c r="BG12" s="865"/>
      <c r="BH12" s="131"/>
      <c r="BI12" s="131"/>
      <c r="BJ12" s="131"/>
      <c r="BK12" s="534"/>
      <c r="BL12" s="856" t="s">
        <v>343</v>
      </c>
      <c r="BM12" s="27" t="s">
        <v>3</v>
      </c>
      <c r="BN12" s="248"/>
      <c r="BO12" s="1133"/>
      <c r="BP12" s="1133"/>
      <c r="BQ12" s="1133"/>
      <c r="BR12" s="1133"/>
      <c r="BS12" s="1133"/>
      <c r="BT12" s="1134"/>
      <c r="BU12" s="539">
        <v>11</v>
      </c>
    </row>
    <row r="13" spans="1:73" ht="12.6" customHeight="1">
      <c r="A13" s="539">
        <v>12</v>
      </c>
      <c r="B13" s="912"/>
      <c r="C13" s="125" t="s">
        <v>197</v>
      </c>
      <c r="D13" s="943" t="s">
        <v>88</v>
      </c>
      <c r="E13" s="944"/>
      <c r="F13" s="945"/>
      <c r="G13" s="946" t="s">
        <v>394</v>
      </c>
      <c r="H13" s="947"/>
      <c r="I13" s="947"/>
      <c r="J13" s="947"/>
      <c r="K13" s="947"/>
      <c r="L13" s="947"/>
      <c r="M13" s="947"/>
      <c r="N13" s="947"/>
      <c r="O13" s="947"/>
      <c r="P13" s="947"/>
      <c r="Q13" s="947"/>
      <c r="R13" s="947"/>
      <c r="S13" s="947"/>
      <c r="T13" s="948"/>
      <c r="U13" s="125"/>
      <c r="V13" s="128"/>
      <c r="W13" s="39"/>
      <c r="X13" s="40"/>
      <c r="Y13" s="856" t="s">
        <v>343</v>
      </c>
      <c r="Z13" s="109" t="s">
        <v>96</v>
      </c>
      <c r="AA13" s="92"/>
      <c r="AB13" s="92"/>
      <c r="AC13" s="26" t="s">
        <v>35</v>
      </c>
      <c r="AD13" s="70" t="s">
        <v>97</v>
      </c>
      <c r="AE13" s="93"/>
      <c r="AF13" s="93"/>
      <c r="AG13" s="93"/>
      <c r="AH13" s="93"/>
      <c r="AI13" s="93"/>
      <c r="AJ13" s="234"/>
      <c r="AK13" s="539">
        <v>12</v>
      </c>
      <c r="AL13" s="912"/>
      <c r="AM13" s="245"/>
      <c r="AN13" s="1135" t="s">
        <v>221</v>
      </c>
      <c r="AO13" s="1135"/>
      <c r="AP13" s="1136"/>
      <c r="AQ13" s="218"/>
      <c r="AR13" s="218"/>
      <c r="AS13" s="218"/>
      <c r="AT13" s="218"/>
      <c r="AU13" s="218" t="s">
        <v>99</v>
      </c>
      <c r="AV13" s="218"/>
      <c r="AW13" s="218"/>
      <c r="AX13" s="218"/>
      <c r="AY13" s="218"/>
      <c r="AZ13" s="218"/>
      <c r="BA13" s="218"/>
      <c r="BB13" s="218"/>
      <c r="BC13" s="218"/>
      <c r="BD13" s="218"/>
      <c r="BE13" s="218"/>
      <c r="BF13" s="218"/>
      <c r="BG13" s="218"/>
      <c r="BH13" s="218"/>
      <c r="BI13" s="218"/>
      <c r="BJ13" s="218"/>
      <c r="BK13" s="218"/>
      <c r="BL13" s="218"/>
      <c r="BM13" s="218"/>
      <c r="BN13" s="218"/>
      <c r="BO13" s="218"/>
      <c r="BP13" s="218"/>
      <c r="BQ13" s="218"/>
      <c r="BR13" s="218"/>
      <c r="BS13" s="218"/>
      <c r="BT13" s="219"/>
      <c r="BU13" s="539">
        <v>12</v>
      </c>
    </row>
    <row r="14" spans="1:73" ht="12.6" customHeight="1">
      <c r="A14" s="539">
        <v>13</v>
      </c>
      <c r="B14" s="912"/>
      <c r="C14" s="151"/>
      <c r="D14" s="191"/>
      <c r="E14" s="191"/>
      <c r="F14" s="192"/>
      <c r="G14" s="975" t="s">
        <v>393</v>
      </c>
      <c r="H14" s="976"/>
      <c r="I14" s="976"/>
      <c r="J14" s="976"/>
      <c r="K14" s="976"/>
      <c r="L14" s="976"/>
      <c r="M14" s="976"/>
      <c r="N14" s="976"/>
      <c r="O14" s="976"/>
      <c r="P14" s="976"/>
      <c r="Q14" s="976"/>
      <c r="R14" s="976"/>
      <c r="S14" s="976"/>
      <c r="T14" s="977"/>
      <c r="U14" s="149"/>
      <c r="V14" s="39"/>
      <c r="W14" s="39"/>
      <c r="X14" s="152"/>
      <c r="Y14" s="109"/>
      <c r="Z14" s="26"/>
      <c r="AA14" s="26"/>
      <c r="AB14" s="157"/>
      <c r="AC14" s="157"/>
      <c r="AD14" s="26"/>
      <c r="AE14" s="157"/>
      <c r="AF14" s="157"/>
      <c r="AG14" s="26"/>
      <c r="AH14" s="157"/>
      <c r="AI14" s="157"/>
      <c r="AJ14" s="158"/>
      <c r="AK14" s="539">
        <v>13</v>
      </c>
      <c r="AL14" s="912"/>
      <c r="AM14" s="265" t="s">
        <v>123</v>
      </c>
      <c r="AN14" s="1137"/>
      <c r="AO14" s="1137"/>
      <c r="AP14" s="1138"/>
      <c r="AQ14" s="170" t="s">
        <v>89</v>
      </c>
      <c r="AR14" s="170" t="s">
        <v>103</v>
      </c>
      <c r="AS14" s="277"/>
      <c r="AT14" s="277"/>
      <c r="AU14" s="866" t="s">
        <v>406</v>
      </c>
      <c r="AV14" s="867"/>
      <c r="AW14" s="867"/>
      <c r="AX14" s="867"/>
      <c r="AY14" s="867"/>
      <c r="AZ14" s="867"/>
      <c r="BA14" s="867"/>
      <c r="BB14" s="867"/>
      <c r="BC14" s="867"/>
      <c r="BD14" s="867"/>
      <c r="BE14" s="867"/>
      <c r="BF14" s="867"/>
      <c r="BG14" s="867"/>
      <c r="BH14" s="867"/>
      <c r="BI14" s="867"/>
      <c r="BJ14" s="867"/>
      <c r="BK14" s="867"/>
      <c r="BL14" s="867"/>
      <c r="BM14" s="867"/>
      <c r="BN14" s="867"/>
      <c r="BO14" s="867"/>
      <c r="BP14" s="867"/>
      <c r="BQ14" s="867"/>
      <c r="BR14" s="867"/>
      <c r="BS14" s="868"/>
      <c r="BT14" s="223"/>
      <c r="BU14" s="539">
        <v>13</v>
      </c>
    </row>
    <row r="15" spans="1:73" ht="12.6" customHeight="1">
      <c r="A15" s="539">
        <v>14</v>
      </c>
      <c r="B15" s="912"/>
      <c r="C15" s="151" t="s">
        <v>198</v>
      </c>
      <c r="D15" s="193"/>
      <c r="E15" s="193"/>
      <c r="F15" s="152"/>
      <c r="G15" s="978"/>
      <c r="H15" s="979"/>
      <c r="I15" s="979"/>
      <c r="J15" s="979"/>
      <c r="K15" s="979"/>
      <c r="L15" s="979"/>
      <c r="M15" s="979"/>
      <c r="N15" s="979"/>
      <c r="O15" s="979"/>
      <c r="P15" s="979"/>
      <c r="Q15" s="979"/>
      <c r="R15" s="979"/>
      <c r="S15" s="979"/>
      <c r="T15" s="980"/>
      <c r="U15" s="955" t="s">
        <v>98</v>
      </c>
      <c r="V15" s="956"/>
      <c r="W15" s="956"/>
      <c r="X15" s="957"/>
      <c r="Y15" s="973" t="s">
        <v>391</v>
      </c>
      <c r="Z15" s="949" t="s">
        <v>389</v>
      </c>
      <c r="AA15" s="949"/>
      <c r="AB15" s="938"/>
      <c r="AC15" s="971" t="s">
        <v>390</v>
      </c>
      <c r="AD15" s="949" t="s">
        <v>390</v>
      </c>
      <c r="AE15" s="949" t="s">
        <v>390</v>
      </c>
      <c r="AF15" s="934" t="s">
        <v>390</v>
      </c>
      <c r="AG15" s="973" t="s">
        <v>390</v>
      </c>
      <c r="AH15" s="949" t="s">
        <v>390</v>
      </c>
      <c r="AI15" s="949" t="s">
        <v>390</v>
      </c>
      <c r="AJ15" s="958" t="s">
        <v>390</v>
      </c>
      <c r="AK15" s="539">
        <v>14</v>
      </c>
      <c r="AL15" s="912"/>
      <c r="AM15" s="151"/>
      <c r="AN15" s="1137"/>
      <c r="AO15" s="1137"/>
      <c r="AP15" s="1138"/>
      <c r="AQ15" s="170"/>
      <c r="AR15" s="277"/>
      <c r="AS15" s="277"/>
      <c r="AT15" s="277"/>
      <c r="AU15" s="869"/>
      <c r="AV15" s="870"/>
      <c r="AW15" s="870"/>
      <c r="AX15" s="870"/>
      <c r="AY15" s="870"/>
      <c r="AZ15" s="870"/>
      <c r="BA15" s="870"/>
      <c r="BB15" s="870"/>
      <c r="BC15" s="870"/>
      <c r="BD15" s="870"/>
      <c r="BE15" s="870"/>
      <c r="BF15" s="870"/>
      <c r="BG15" s="870"/>
      <c r="BH15" s="870"/>
      <c r="BI15" s="870"/>
      <c r="BJ15" s="870"/>
      <c r="BK15" s="870"/>
      <c r="BL15" s="870"/>
      <c r="BM15" s="870"/>
      <c r="BN15" s="870"/>
      <c r="BO15" s="870"/>
      <c r="BP15" s="870"/>
      <c r="BQ15" s="870"/>
      <c r="BR15" s="870"/>
      <c r="BS15" s="871"/>
      <c r="BT15" s="223"/>
      <c r="BU15" s="539">
        <v>14</v>
      </c>
    </row>
    <row r="16" spans="1:73" ht="12.6" customHeight="1">
      <c r="A16" s="539">
        <v>15</v>
      </c>
      <c r="B16" s="912"/>
      <c r="C16" s="153"/>
      <c r="D16" s="55"/>
      <c r="E16" s="55"/>
      <c r="F16" s="56"/>
      <c r="G16" s="981"/>
      <c r="H16" s="982"/>
      <c r="I16" s="982"/>
      <c r="J16" s="982"/>
      <c r="K16" s="982"/>
      <c r="L16" s="982"/>
      <c r="M16" s="982"/>
      <c r="N16" s="982"/>
      <c r="O16" s="982"/>
      <c r="P16" s="982"/>
      <c r="Q16" s="982"/>
      <c r="R16" s="982"/>
      <c r="S16" s="982"/>
      <c r="T16" s="983"/>
      <c r="U16" s="159"/>
      <c r="V16" s="43"/>
      <c r="W16" s="43"/>
      <c r="X16" s="44"/>
      <c r="Y16" s="974"/>
      <c r="Z16" s="950"/>
      <c r="AA16" s="950"/>
      <c r="AB16" s="939"/>
      <c r="AC16" s="972"/>
      <c r="AD16" s="950"/>
      <c r="AE16" s="950"/>
      <c r="AF16" s="935"/>
      <c r="AG16" s="974"/>
      <c r="AH16" s="950"/>
      <c r="AI16" s="950"/>
      <c r="AJ16" s="959"/>
      <c r="AK16" s="539">
        <v>15</v>
      </c>
      <c r="AL16" s="912"/>
      <c r="AM16" s="151"/>
      <c r="AN16" s="1137"/>
      <c r="AO16" s="1137"/>
      <c r="AP16" s="1138"/>
      <c r="AQ16" s="857" t="str">
        <f>+BL12</f>
        <v>☑</v>
      </c>
      <c r="AR16" s="170" t="s">
        <v>107</v>
      </c>
      <c r="AS16" s="277"/>
      <c r="AT16" s="277"/>
      <c r="AU16" s="872"/>
      <c r="AV16" s="873"/>
      <c r="AW16" s="873"/>
      <c r="AX16" s="873"/>
      <c r="AY16" s="873"/>
      <c r="AZ16" s="873"/>
      <c r="BA16" s="873"/>
      <c r="BB16" s="873"/>
      <c r="BC16" s="873"/>
      <c r="BD16" s="873"/>
      <c r="BE16" s="873"/>
      <c r="BF16" s="873"/>
      <c r="BG16" s="873"/>
      <c r="BH16" s="873"/>
      <c r="BI16" s="873"/>
      <c r="BJ16" s="873"/>
      <c r="BK16" s="873"/>
      <c r="BL16" s="873"/>
      <c r="BM16" s="873"/>
      <c r="BN16" s="873"/>
      <c r="BO16" s="873"/>
      <c r="BP16" s="873"/>
      <c r="BQ16" s="873"/>
      <c r="BR16" s="873"/>
      <c r="BS16" s="874"/>
      <c r="BT16" s="223"/>
      <c r="BU16" s="539">
        <v>15</v>
      </c>
    </row>
    <row r="17" spans="1:75" ht="12.6" customHeight="1">
      <c r="A17" s="539">
        <v>16</v>
      </c>
      <c r="B17" s="912"/>
      <c r="C17" s="960" t="s">
        <v>199</v>
      </c>
      <c r="D17" s="961"/>
      <c r="E17" s="961"/>
      <c r="F17" s="962"/>
      <c r="G17" s="48" t="s">
        <v>100</v>
      </c>
      <c r="H17" s="969" t="s">
        <v>390</v>
      </c>
      <c r="I17" s="969" t="s">
        <v>390</v>
      </c>
      <c r="J17" s="969" t="s">
        <v>390</v>
      </c>
      <c r="K17" s="878" t="s">
        <v>101</v>
      </c>
      <c r="L17" s="969" t="s">
        <v>390</v>
      </c>
      <c r="M17" s="969" t="s">
        <v>390</v>
      </c>
      <c r="N17" s="969" t="s">
        <v>390</v>
      </c>
      <c r="O17" s="969" t="s">
        <v>390</v>
      </c>
      <c r="P17" s="984"/>
      <c r="Q17" s="984"/>
      <c r="R17" s="984"/>
      <c r="S17" s="984"/>
      <c r="T17" s="985"/>
      <c r="U17" s="1045" t="s">
        <v>413</v>
      </c>
      <c r="V17" s="1046"/>
      <c r="W17" s="1046"/>
      <c r="X17" s="1046"/>
      <c r="Y17" s="1046"/>
      <c r="Z17" s="1046"/>
      <c r="AA17" s="1046"/>
      <c r="AB17" s="1046"/>
      <c r="AC17" s="1046"/>
      <c r="AD17" s="1046"/>
      <c r="AE17" s="1046"/>
      <c r="AF17" s="1046"/>
      <c r="AG17" s="1046"/>
      <c r="AH17" s="1046"/>
      <c r="AI17" s="162"/>
      <c r="AJ17" s="163" t="s">
        <v>102</v>
      </c>
      <c r="AK17" s="539">
        <v>16</v>
      </c>
      <c r="AL17" s="912"/>
      <c r="AM17" s="51"/>
      <c r="AN17" s="1139"/>
      <c r="AO17" s="1139"/>
      <c r="AP17" s="1140"/>
      <c r="AQ17" s="217"/>
      <c r="AR17" s="304" t="s">
        <v>268</v>
      </c>
      <c r="AS17" s="217"/>
      <c r="AT17" s="229"/>
      <c r="AU17" s="304"/>
      <c r="AV17" s="217"/>
      <c r="AW17" s="229"/>
      <c r="AX17" s="217"/>
      <c r="AY17" s="217"/>
      <c r="AZ17" s="217"/>
      <c r="BA17" s="217"/>
      <c r="BB17" s="217"/>
      <c r="BC17" s="217"/>
      <c r="BD17" s="217"/>
      <c r="BE17" s="217"/>
      <c r="BF17" s="217"/>
      <c r="BG17" s="217"/>
      <c r="BH17" s="217"/>
      <c r="BI17" s="217"/>
      <c r="BJ17" s="217"/>
      <c r="BK17" s="217"/>
      <c r="BL17" s="217"/>
      <c r="BM17" s="217"/>
      <c r="BN17" s="217"/>
      <c r="BO17" s="277"/>
      <c r="BP17" s="277"/>
      <c r="BQ17" s="277"/>
      <c r="BR17" s="277"/>
      <c r="BS17" s="277"/>
      <c r="BT17" s="223"/>
      <c r="BU17" s="539">
        <v>16</v>
      </c>
    </row>
    <row r="18" spans="1:75" ht="12.6" customHeight="1">
      <c r="A18" s="539">
        <v>17</v>
      </c>
      <c r="B18" s="912"/>
      <c r="C18" s="963"/>
      <c r="D18" s="964"/>
      <c r="E18" s="964"/>
      <c r="F18" s="965"/>
      <c r="G18" s="164"/>
      <c r="H18" s="970"/>
      <c r="I18" s="970"/>
      <c r="J18" s="970"/>
      <c r="K18" s="879"/>
      <c r="L18" s="970"/>
      <c r="M18" s="970"/>
      <c r="N18" s="970"/>
      <c r="O18" s="970"/>
      <c r="P18" s="986"/>
      <c r="Q18" s="986"/>
      <c r="R18" s="986"/>
      <c r="S18" s="986"/>
      <c r="T18" s="987"/>
      <c r="U18" s="1047"/>
      <c r="V18" s="1048"/>
      <c r="W18" s="1048"/>
      <c r="X18" s="1048"/>
      <c r="Y18" s="1048"/>
      <c r="Z18" s="1048"/>
      <c r="AA18" s="1048"/>
      <c r="AB18" s="1048"/>
      <c r="AC18" s="1048"/>
      <c r="AD18" s="1048"/>
      <c r="AE18" s="1048"/>
      <c r="AF18" s="1048"/>
      <c r="AG18" s="1048"/>
      <c r="AH18" s="1048"/>
      <c r="AI18" s="167"/>
      <c r="AJ18" s="168"/>
      <c r="AK18" s="539">
        <v>17</v>
      </c>
      <c r="AL18" s="912"/>
      <c r="AM18" s="245"/>
      <c r="AN18" s="246"/>
      <c r="AO18" s="246"/>
      <c r="AP18" s="246"/>
      <c r="AQ18" s="246"/>
      <c r="AR18" s="246"/>
      <c r="AS18" s="246"/>
      <c r="AT18" s="246"/>
      <c r="AU18" s="247"/>
      <c r="AV18" s="49"/>
      <c r="AW18" s="129"/>
      <c r="AX18" s="249"/>
      <c r="AY18" s="12" t="s">
        <v>0</v>
      </c>
      <c r="AZ18" s="13"/>
      <c r="BA18" s="12" t="s">
        <v>1</v>
      </c>
      <c r="BB18" s="14"/>
      <c r="BC18" s="13" t="s">
        <v>6</v>
      </c>
      <c r="BD18" s="13"/>
      <c r="BE18" s="256"/>
      <c r="BF18" s="49"/>
      <c r="BG18" s="129"/>
      <c r="BH18" s="250"/>
      <c r="BI18" s="12" t="s">
        <v>0</v>
      </c>
      <c r="BJ18" s="13"/>
      <c r="BK18" s="12" t="s">
        <v>1</v>
      </c>
      <c r="BL18" s="14"/>
      <c r="BM18" s="13" t="s">
        <v>6</v>
      </c>
      <c r="BN18" s="13"/>
      <c r="BO18" s="1242" t="s">
        <v>118</v>
      </c>
      <c r="BP18" s="1243"/>
      <c r="BQ18" s="1244"/>
      <c r="BR18" s="727"/>
      <c r="BS18" s="737"/>
      <c r="BT18" s="738" t="s">
        <v>327</v>
      </c>
      <c r="BU18" s="539">
        <v>17</v>
      </c>
    </row>
    <row r="19" spans="1:75" ht="12.6" customHeight="1">
      <c r="A19" s="539">
        <v>18</v>
      </c>
      <c r="B19" s="912"/>
      <c r="C19" s="963"/>
      <c r="D19" s="964"/>
      <c r="E19" s="964"/>
      <c r="F19" s="965"/>
      <c r="G19" s="1041" t="s">
        <v>395</v>
      </c>
      <c r="H19" s="1042"/>
      <c r="I19" s="1042"/>
      <c r="J19" s="1042"/>
      <c r="K19" s="1042"/>
      <c r="L19" s="172"/>
      <c r="M19" s="173" t="s">
        <v>104</v>
      </c>
      <c r="N19" s="1043" t="s">
        <v>396</v>
      </c>
      <c r="O19" s="1042"/>
      <c r="P19" s="1042"/>
      <c r="Q19" s="1042"/>
      <c r="R19" s="1042"/>
      <c r="S19" s="175"/>
      <c r="T19" s="176" t="s">
        <v>105</v>
      </c>
      <c r="U19" s="1049" t="s">
        <v>414</v>
      </c>
      <c r="V19" s="1050"/>
      <c r="W19" s="1050"/>
      <c r="X19" s="1050"/>
      <c r="Y19" s="1050"/>
      <c r="Z19" s="1050"/>
      <c r="AA19" s="1050"/>
      <c r="AB19" s="1050"/>
      <c r="AC19" s="1050"/>
      <c r="AD19" s="1050"/>
      <c r="AE19" s="1050"/>
      <c r="AF19" s="1050"/>
      <c r="AG19" s="171"/>
      <c r="AH19" s="171"/>
      <c r="AI19" s="171"/>
      <c r="AJ19" s="178" t="s">
        <v>106</v>
      </c>
      <c r="AK19" s="539">
        <v>18</v>
      </c>
      <c r="AL19" s="912"/>
      <c r="AM19" s="266" t="s">
        <v>233</v>
      </c>
      <c r="AN19" s="132" t="s">
        <v>125</v>
      </c>
      <c r="AO19" s="132"/>
      <c r="AP19" s="132"/>
      <c r="AQ19" s="132"/>
      <c r="AR19" s="132"/>
      <c r="AS19" s="132"/>
      <c r="AT19" s="132"/>
      <c r="AU19" s="194"/>
      <c r="AV19" s="26"/>
      <c r="AW19" s="27" t="s">
        <v>40</v>
      </c>
      <c r="AX19" s="28"/>
      <c r="AY19" s="949" t="s">
        <v>391</v>
      </c>
      <c r="AZ19" s="949" t="s">
        <v>333</v>
      </c>
      <c r="BA19" s="949" t="s">
        <v>339</v>
      </c>
      <c r="BB19" s="949" t="s">
        <v>339</v>
      </c>
      <c r="BC19" s="949" t="s">
        <v>337</v>
      </c>
      <c r="BD19" s="934" t="s">
        <v>336</v>
      </c>
      <c r="BE19" s="936" t="s">
        <v>117</v>
      </c>
      <c r="BF19" s="26"/>
      <c r="BG19" s="27" t="s">
        <v>40</v>
      </c>
      <c r="BH19" s="248"/>
      <c r="BI19" s="949" t="s">
        <v>391</v>
      </c>
      <c r="BJ19" s="949" t="s">
        <v>336</v>
      </c>
      <c r="BK19" s="949" t="s">
        <v>391</v>
      </c>
      <c r="BL19" s="949" t="s">
        <v>339</v>
      </c>
      <c r="BM19" s="949" t="s">
        <v>389</v>
      </c>
      <c r="BN19" s="934" t="s">
        <v>339</v>
      </c>
      <c r="BO19" s="1245"/>
      <c r="BP19" s="930"/>
      <c r="BQ19" s="931"/>
      <c r="BR19" s="1036"/>
      <c r="BS19" s="1036">
        <v>6</v>
      </c>
      <c r="BT19" s="1038">
        <v>8</v>
      </c>
      <c r="BU19" s="539">
        <v>18</v>
      </c>
      <c r="BV19" s="264"/>
      <c r="BW19" s="264"/>
    </row>
    <row r="20" spans="1:75" ht="12.6" customHeight="1" thickBot="1">
      <c r="A20" s="539">
        <v>19</v>
      </c>
      <c r="B20" s="913"/>
      <c r="C20" s="966"/>
      <c r="D20" s="967"/>
      <c r="E20" s="967"/>
      <c r="F20" s="968"/>
      <c r="G20" s="908"/>
      <c r="H20" s="909"/>
      <c r="I20" s="909"/>
      <c r="J20" s="909"/>
      <c r="K20" s="909"/>
      <c r="L20" s="181"/>
      <c r="M20" s="182"/>
      <c r="N20" s="1044"/>
      <c r="O20" s="909"/>
      <c r="P20" s="909"/>
      <c r="Q20" s="909"/>
      <c r="R20" s="909"/>
      <c r="S20" s="181"/>
      <c r="T20" s="184"/>
      <c r="U20" s="1051"/>
      <c r="V20" s="909"/>
      <c r="W20" s="909"/>
      <c r="X20" s="909"/>
      <c r="Y20" s="909"/>
      <c r="Z20" s="909"/>
      <c r="AA20" s="909"/>
      <c r="AB20" s="909"/>
      <c r="AC20" s="909"/>
      <c r="AD20" s="909"/>
      <c r="AE20" s="909"/>
      <c r="AF20" s="909"/>
      <c r="AG20" s="180"/>
      <c r="AH20" s="180"/>
      <c r="AI20" s="180"/>
      <c r="AJ20" s="186"/>
      <c r="AK20" s="539">
        <v>19</v>
      </c>
      <c r="AL20" s="912"/>
      <c r="AM20" s="320" t="s">
        <v>201</v>
      </c>
      <c r="AN20" s="55"/>
      <c r="AO20" s="55"/>
      <c r="AP20" s="55"/>
      <c r="AQ20" s="55"/>
      <c r="AR20" s="55"/>
      <c r="AS20" s="55"/>
      <c r="AT20" s="55"/>
      <c r="AU20" s="56"/>
      <c r="AV20" s="124"/>
      <c r="AW20" s="10"/>
      <c r="AX20" s="11"/>
      <c r="AY20" s="950"/>
      <c r="AZ20" s="950"/>
      <c r="BA20" s="950"/>
      <c r="BB20" s="950"/>
      <c r="BC20" s="950"/>
      <c r="BD20" s="935"/>
      <c r="BE20" s="937"/>
      <c r="BF20" s="97"/>
      <c r="BG20" s="10"/>
      <c r="BH20" s="11"/>
      <c r="BI20" s="950"/>
      <c r="BJ20" s="950"/>
      <c r="BK20" s="950"/>
      <c r="BL20" s="950"/>
      <c r="BM20" s="950"/>
      <c r="BN20" s="935"/>
      <c r="BO20" s="1246"/>
      <c r="BP20" s="1247"/>
      <c r="BQ20" s="1248"/>
      <c r="BR20" s="1037"/>
      <c r="BS20" s="1037"/>
      <c r="BT20" s="1039"/>
      <c r="BU20" s="539">
        <v>19</v>
      </c>
      <c r="BV20" s="190"/>
      <c r="BW20" s="190"/>
    </row>
    <row r="21" spans="1:75" ht="12.6" customHeight="1">
      <c r="A21" s="539">
        <v>20</v>
      </c>
      <c r="B21" s="204"/>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539">
        <v>20</v>
      </c>
      <c r="AL21" s="912"/>
      <c r="AM21" s="1141" t="s">
        <v>124</v>
      </c>
      <c r="AN21" s="961" t="s">
        <v>231</v>
      </c>
      <c r="AO21" s="961"/>
      <c r="AP21" s="961"/>
      <c r="AQ21" s="961"/>
      <c r="AR21" s="961"/>
      <c r="AS21" s="961"/>
      <c r="AT21" s="961"/>
      <c r="AU21" s="962"/>
      <c r="AV21" s="1230" t="s">
        <v>401</v>
      </c>
      <c r="AW21" s="1231"/>
      <c r="AX21" s="1231"/>
      <c r="AY21" s="1231"/>
      <c r="AZ21" s="1231"/>
      <c r="BA21" s="1231"/>
      <c r="BB21" s="1231"/>
      <c r="BC21" s="1231"/>
      <c r="BD21" s="1231"/>
      <c r="BE21" s="1231"/>
      <c r="BF21" s="1231"/>
      <c r="BG21" s="1231"/>
      <c r="BH21" s="1231"/>
      <c r="BI21" s="1231"/>
      <c r="BJ21" s="1231"/>
      <c r="BK21" s="1231"/>
      <c r="BL21" s="1231"/>
      <c r="BM21" s="1231"/>
      <c r="BN21" s="1231"/>
      <c r="BO21" s="1231"/>
      <c r="BP21" s="1231"/>
      <c r="BQ21" s="1231"/>
      <c r="BR21" s="1231"/>
      <c r="BS21" s="1231"/>
      <c r="BT21" s="1232"/>
      <c r="BU21" s="539">
        <v>20</v>
      </c>
      <c r="BV21" s="190"/>
      <c r="BW21" s="190"/>
    </row>
    <row r="22" spans="1:75" ht="12.6" customHeight="1" thickBot="1">
      <c r="A22" s="539">
        <v>21</v>
      </c>
      <c r="B22" s="204"/>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539">
        <v>21</v>
      </c>
      <c r="AL22" s="913"/>
      <c r="AM22" s="1142"/>
      <c r="AN22" s="967"/>
      <c r="AO22" s="967"/>
      <c r="AP22" s="967"/>
      <c r="AQ22" s="967"/>
      <c r="AR22" s="967"/>
      <c r="AS22" s="967"/>
      <c r="AT22" s="967"/>
      <c r="AU22" s="968"/>
      <c r="AV22" s="1233"/>
      <c r="AW22" s="1234"/>
      <c r="AX22" s="1234"/>
      <c r="AY22" s="1234"/>
      <c r="AZ22" s="1234"/>
      <c r="BA22" s="1234"/>
      <c r="BB22" s="1234"/>
      <c r="BC22" s="1234"/>
      <c r="BD22" s="1234"/>
      <c r="BE22" s="1234"/>
      <c r="BF22" s="1234"/>
      <c r="BG22" s="1234"/>
      <c r="BH22" s="1234"/>
      <c r="BI22" s="1234"/>
      <c r="BJ22" s="1234"/>
      <c r="BK22" s="1234"/>
      <c r="BL22" s="1234"/>
      <c r="BM22" s="1234"/>
      <c r="BN22" s="1234"/>
      <c r="BO22" s="1234"/>
      <c r="BP22" s="1234"/>
      <c r="BQ22" s="1234"/>
      <c r="BR22" s="1234"/>
      <c r="BS22" s="1234"/>
      <c r="BT22" s="1235"/>
      <c r="BU22" s="539">
        <v>21</v>
      </c>
      <c r="BV22" s="190"/>
      <c r="BW22" s="190"/>
    </row>
    <row r="23" spans="1:75" ht="12.6" customHeight="1" thickBot="1">
      <c r="A23" s="539">
        <v>22</v>
      </c>
      <c r="B23" s="204"/>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539">
        <v>22</v>
      </c>
      <c r="AL23" s="305"/>
      <c r="AM23" s="35"/>
      <c r="AN23" s="35"/>
      <c r="AO23" s="35"/>
      <c r="AP23" s="35"/>
      <c r="AQ23" s="35"/>
      <c r="AR23" s="35"/>
      <c r="AS23" s="35"/>
      <c r="AT23" s="35"/>
      <c r="AU23" s="35"/>
      <c r="AV23" s="35"/>
      <c r="AW23" s="35"/>
      <c r="AX23" s="284"/>
      <c r="AY23" s="284"/>
      <c r="AZ23" s="276"/>
      <c r="BA23" s="276"/>
      <c r="BB23" s="276"/>
      <c r="BC23" s="276"/>
      <c r="BD23" s="276"/>
      <c r="BE23" s="276"/>
      <c r="BF23" s="276"/>
      <c r="BG23" s="276"/>
      <c r="BH23" s="276"/>
      <c r="BI23" s="276"/>
      <c r="BJ23" s="276"/>
      <c r="BK23" s="276"/>
      <c r="BL23" s="276"/>
      <c r="BM23" s="276"/>
      <c r="BN23" s="276"/>
      <c r="BO23" s="276"/>
      <c r="BP23" s="276"/>
      <c r="BQ23" s="276"/>
      <c r="BR23" s="276"/>
      <c r="BS23" s="276"/>
      <c r="BT23" s="276"/>
      <c r="BU23" s="539">
        <v>22</v>
      </c>
      <c r="BV23" s="190"/>
      <c r="BW23" s="190"/>
    </row>
    <row r="24" spans="1:75" ht="12.6" customHeight="1">
      <c r="A24" s="539">
        <v>23</v>
      </c>
      <c r="B24" s="911" t="s">
        <v>108</v>
      </c>
      <c r="C24" s="141"/>
      <c r="D24" s="142"/>
      <c r="E24" s="142"/>
      <c r="F24" s="142"/>
      <c r="G24" s="144"/>
      <c r="H24" s="187" t="s">
        <v>200</v>
      </c>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8"/>
      <c r="AK24" s="539">
        <v>23</v>
      </c>
      <c r="AL24" s="911" t="s">
        <v>202</v>
      </c>
      <c r="AM24" s="378" t="s">
        <v>227</v>
      </c>
      <c r="AN24" s="379"/>
      <c r="AO24" s="379"/>
      <c r="AP24" s="379"/>
      <c r="AQ24" s="379"/>
      <c r="AR24" s="379"/>
      <c r="AS24" s="379"/>
      <c r="AT24" s="379"/>
      <c r="AU24" s="379"/>
      <c r="AV24" s="379"/>
      <c r="AW24" s="379"/>
      <c r="AX24" s="379"/>
      <c r="AY24" s="379"/>
      <c r="AZ24" s="379"/>
      <c r="BA24" s="379"/>
      <c r="BB24" s="379"/>
      <c r="BC24" s="379"/>
      <c r="BD24" s="379"/>
      <c r="BE24" s="379"/>
      <c r="BF24" s="379"/>
      <c r="BG24" s="379"/>
      <c r="BH24" s="379"/>
      <c r="BI24" s="379"/>
      <c r="BJ24" s="379"/>
      <c r="BK24" s="379"/>
      <c r="BL24" s="379"/>
      <c r="BM24" s="379"/>
      <c r="BN24" s="379"/>
      <c r="BO24" s="379"/>
      <c r="BP24" s="379"/>
      <c r="BQ24" s="379"/>
      <c r="BR24" s="379"/>
      <c r="BS24" s="379"/>
      <c r="BT24" s="380"/>
      <c r="BU24" s="539">
        <v>23</v>
      </c>
      <c r="BV24" s="190"/>
      <c r="BW24" s="190"/>
    </row>
    <row r="25" spans="1:75" ht="12.6" customHeight="1">
      <c r="A25" s="539">
        <v>24</v>
      </c>
      <c r="B25" s="912"/>
      <c r="C25" s="151"/>
      <c r="D25" s="193" t="s">
        <v>109</v>
      </c>
      <c r="E25" s="193"/>
      <c r="F25" s="193"/>
      <c r="G25" s="152"/>
      <c r="H25" s="1011" t="s">
        <v>95</v>
      </c>
      <c r="I25" s="1012"/>
      <c r="J25" s="1013"/>
      <c r="K25" s="1020" t="str">
        <f>+G14</f>
        <v>健保　浩一</v>
      </c>
      <c r="L25" s="1021"/>
      <c r="M25" s="1021"/>
      <c r="N25" s="1021"/>
      <c r="O25" s="1021"/>
      <c r="P25" s="1021"/>
      <c r="Q25" s="1021"/>
      <c r="R25" s="1021"/>
      <c r="S25" s="1021"/>
      <c r="T25" s="1021"/>
      <c r="U25" s="1021"/>
      <c r="V25" s="1021"/>
      <c r="W25" s="1021"/>
      <c r="X25" s="1021"/>
      <c r="Y25" s="1021"/>
      <c r="Z25" s="1021"/>
      <c r="AA25" s="1021"/>
      <c r="AB25" s="1022"/>
      <c r="AC25" s="1029" t="s">
        <v>3</v>
      </c>
      <c r="AD25" s="1030"/>
      <c r="AE25" s="1033" t="s">
        <v>0</v>
      </c>
      <c r="AF25" s="1034"/>
      <c r="AG25" s="1033" t="s">
        <v>1</v>
      </c>
      <c r="AH25" s="1035"/>
      <c r="AI25" s="1034" t="s">
        <v>6</v>
      </c>
      <c r="AJ25" s="1075"/>
      <c r="AK25" s="539">
        <v>24</v>
      </c>
      <c r="AL25" s="912"/>
      <c r="AM25" s="1164" t="s">
        <v>234</v>
      </c>
      <c r="AN25" s="301"/>
      <c r="AO25" s="301"/>
      <c r="AP25" s="301"/>
      <c r="AQ25" s="301"/>
      <c r="AR25" s="301"/>
      <c r="AS25" s="301"/>
      <c r="AT25" s="301"/>
      <c r="AU25" s="302"/>
      <c r="AV25" s="93"/>
      <c r="AW25" s="49" t="s">
        <v>35</v>
      </c>
      <c r="AX25" s="93" t="s">
        <v>243</v>
      </c>
      <c r="AY25" s="93"/>
      <c r="AZ25" s="93"/>
      <c r="BA25" s="93"/>
      <c r="BB25" s="93"/>
      <c r="BC25" s="93"/>
      <c r="BD25" s="93"/>
      <c r="BE25" s="93"/>
      <c r="BF25" s="93"/>
      <c r="BG25" s="93"/>
      <c r="BH25" s="49"/>
      <c r="BI25" s="49" t="s">
        <v>35</v>
      </c>
      <c r="BJ25" s="93" t="s">
        <v>229</v>
      </c>
      <c r="BK25" s="93"/>
      <c r="BL25" s="93"/>
      <c r="BM25" s="93"/>
      <c r="BN25" s="93"/>
      <c r="BO25" s="93"/>
      <c r="BP25" s="93"/>
      <c r="BQ25" s="93"/>
      <c r="BR25" s="93"/>
      <c r="BS25" s="93"/>
      <c r="BT25" s="234"/>
      <c r="BU25" s="539">
        <v>24</v>
      </c>
    </row>
    <row r="26" spans="1:75" ht="12.6" customHeight="1">
      <c r="A26" s="539">
        <v>25</v>
      </c>
      <c r="B26" s="912"/>
      <c r="C26" s="151"/>
      <c r="D26" s="193" t="s">
        <v>110</v>
      </c>
      <c r="E26" s="193"/>
      <c r="F26" s="193"/>
      <c r="G26" s="152"/>
      <c r="H26" s="1014"/>
      <c r="I26" s="1015"/>
      <c r="J26" s="1016"/>
      <c r="K26" s="1023"/>
      <c r="L26" s="1024"/>
      <c r="M26" s="1024"/>
      <c r="N26" s="1024"/>
      <c r="O26" s="1024"/>
      <c r="P26" s="1024"/>
      <c r="Q26" s="1024"/>
      <c r="R26" s="1024"/>
      <c r="S26" s="1024"/>
      <c r="T26" s="1024"/>
      <c r="U26" s="1024"/>
      <c r="V26" s="1024"/>
      <c r="W26" s="1024"/>
      <c r="X26" s="1024"/>
      <c r="Y26" s="1024"/>
      <c r="Z26" s="1024"/>
      <c r="AA26" s="1024"/>
      <c r="AB26" s="1025"/>
      <c r="AC26" s="1014"/>
      <c r="AD26" s="1031"/>
      <c r="AE26" s="949" t="s">
        <v>391</v>
      </c>
      <c r="AF26" s="949" t="s">
        <v>336</v>
      </c>
      <c r="AG26" s="949" t="s">
        <v>391</v>
      </c>
      <c r="AH26" s="949" t="s">
        <v>399</v>
      </c>
      <c r="AI26" s="949" t="s">
        <v>391</v>
      </c>
      <c r="AJ26" s="1009" t="s">
        <v>399</v>
      </c>
      <c r="AK26" s="539">
        <v>25</v>
      </c>
      <c r="AL26" s="912"/>
      <c r="AM26" s="1165"/>
      <c r="AN26" s="432" t="s">
        <v>119</v>
      </c>
      <c r="AO26" s="296" t="s">
        <v>163</v>
      </c>
      <c r="AP26" s="296"/>
      <c r="AQ26" s="296"/>
      <c r="AR26" s="296"/>
      <c r="AS26" s="296"/>
      <c r="AT26" s="296"/>
      <c r="AU26" s="297"/>
      <c r="AV26" s="303"/>
      <c r="AW26" s="303" t="s">
        <v>273</v>
      </c>
      <c r="AX26" s="303"/>
      <c r="AY26" s="303"/>
      <c r="AZ26" s="303"/>
      <c r="BA26" s="303"/>
      <c r="BB26" s="303"/>
      <c r="BC26" s="303"/>
      <c r="BD26" s="303"/>
      <c r="BE26" s="303"/>
      <c r="BF26" s="303"/>
      <c r="BG26" s="170"/>
      <c r="BH26" s="170"/>
      <c r="BI26" s="170"/>
      <c r="BJ26" s="170"/>
      <c r="BK26" s="170"/>
      <c r="BL26" s="170"/>
      <c r="BM26" s="170"/>
      <c r="BN26" s="170"/>
      <c r="BO26" s="170"/>
      <c r="BP26" s="170"/>
      <c r="BQ26" s="170"/>
      <c r="BR26" s="170"/>
      <c r="BS26" s="170"/>
      <c r="BT26" s="288"/>
      <c r="BU26" s="539">
        <v>25</v>
      </c>
    </row>
    <row r="27" spans="1:75" ht="12.6" customHeight="1" thickBot="1">
      <c r="A27" s="539">
        <v>26</v>
      </c>
      <c r="B27" s="913"/>
      <c r="C27" s="230"/>
      <c r="D27" s="231"/>
      <c r="E27" s="231"/>
      <c r="F27" s="231"/>
      <c r="G27" s="232"/>
      <c r="H27" s="1017"/>
      <c r="I27" s="1018"/>
      <c r="J27" s="1019"/>
      <c r="K27" s="1026"/>
      <c r="L27" s="1027"/>
      <c r="M27" s="1027"/>
      <c r="N27" s="1027"/>
      <c r="O27" s="1027"/>
      <c r="P27" s="1027"/>
      <c r="Q27" s="1027"/>
      <c r="R27" s="1027"/>
      <c r="S27" s="1027"/>
      <c r="T27" s="1027"/>
      <c r="U27" s="1027"/>
      <c r="V27" s="1027"/>
      <c r="W27" s="1027"/>
      <c r="X27" s="1027"/>
      <c r="Y27" s="1027"/>
      <c r="Z27" s="1027"/>
      <c r="AA27" s="1027"/>
      <c r="AB27" s="1028"/>
      <c r="AC27" s="1017"/>
      <c r="AD27" s="1032"/>
      <c r="AE27" s="1008"/>
      <c r="AF27" s="1008"/>
      <c r="AG27" s="1008"/>
      <c r="AH27" s="1008"/>
      <c r="AI27" s="1008"/>
      <c r="AJ27" s="1010"/>
      <c r="AK27" s="539">
        <v>26</v>
      </c>
      <c r="AL27" s="912"/>
      <c r="AM27" s="1165"/>
      <c r="AN27" s="132"/>
      <c r="AO27" s="296"/>
      <c r="AP27" s="296"/>
      <c r="AQ27" s="296"/>
      <c r="AR27" s="296"/>
      <c r="AS27" s="296"/>
      <c r="AT27" s="296"/>
      <c r="AU27" s="297"/>
      <c r="AV27" s="452"/>
      <c r="AW27" s="453"/>
      <c r="AX27" s="453"/>
      <c r="AY27" s="453"/>
      <c r="AZ27" s="453"/>
      <c r="BA27" s="453"/>
      <c r="BB27" s="463"/>
      <c r="BC27" s="257"/>
      <c r="BD27" s="454"/>
      <c r="BE27" s="259" t="s">
        <v>0</v>
      </c>
      <c r="BF27" s="260"/>
      <c r="BG27" s="259" t="s">
        <v>1</v>
      </c>
      <c r="BH27" s="261"/>
      <c r="BI27" s="260" t="s">
        <v>6</v>
      </c>
      <c r="BJ27" s="260"/>
      <c r="BK27" s="455"/>
      <c r="BL27" s="371"/>
      <c r="BM27" s="257"/>
      <c r="BN27" s="456"/>
      <c r="BO27" s="259" t="s">
        <v>0</v>
      </c>
      <c r="BP27" s="260"/>
      <c r="BQ27" s="259" t="s">
        <v>1</v>
      </c>
      <c r="BR27" s="261"/>
      <c r="BS27" s="260" t="s">
        <v>6</v>
      </c>
      <c r="BT27" s="283"/>
      <c r="BU27" s="539">
        <v>26</v>
      </c>
    </row>
    <row r="28" spans="1:75" ht="12.6" customHeight="1">
      <c r="A28" s="539">
        <v>27</v>
      </c>
      <c r="B28" s="204"/>
      <c r="C28" s="1058" t="s">
        <v>111</v>
      </c>
      <c r="D28" s="1058"/>
      <c r="E28" s="1058"/>
      <c r="F28" s="1058"/>
      <c r="G28" s="1058"/>
      <c r="H28" s="1058"/>
      <c r="I28" s="1058"/>
      <c r="J28" s="1058"/>
      <c r="K28" s="1058"/>
      <c r="L28" s="1058"/>
      <c r="M28" s="1058"/>
      <c r="N28" s="1058"/>
      <c r="O28" s="1058"/>
      <c r="P28" s="1058"/>
      <c r="Q28" s="1058"/>
      <c r="R28" s="1058"/>
      <c r="S28" s="1058"/>
      <c r="T28" s="1058"/>
      <c r="U28" s="1058"/>
      <c r="V28" s="1058"/>
      <c r="W28" s="1058"/>
      <c r="X28" s="1058"/>
      <c r="Y28" s="1058"/>
      <c r="Z28" s="1058"/>
      <c r="AA28" s="1058"/>
      <c r="AB28" s="1058"/>
      <c r="AC28" s="1058"/>
      <c r="AD28" s="1058"/>
      <c r="AE28" s="1058"/>
      <c r="AF28" s="1058"/>
      <c r="AG28" s="1058"/>
      <c r="AH28" s="1058"/>
      <c r="AI28" s="1058"/>
      <c r="AJ28" s="1058"/>
      <c r="AK28" s="539">
        <v>27</v>
      </c>
      <c r="AL28" s="912"/>
      <c r="AM28" s="1165"/>
      <c r="AN28" s="132"/>
      <c r="AO28" s="296"/>
      <c r="AP28" s="296"/>
      <c r="AQ28" s="296"/>
      <c r="AR28" s="296"/>
      <c r="AS28" s="296"/>
      <c r="AT28" s="296"/>
      <c r="AU28" s="297"/>
      <c r="AV28" s="440" t="s">
        <v>145</v>
      </c>
      <c r="AW28" s="27"/>
      <c r="AX28" s="27"/>
      <c r="AY28" s="27"/>
      <c r="AZ28" s="27"/>
      <c r="BA28" s="27"/>
      <c r="BB28" s="464"/>
      <c r="BC28" s="27" t="s">
        <v>40</v>
      </c>
      <c r="BD28" s="133"/>
      <c r="BE28" s="292"/>
      <c r="BF28" s="292"/>
      <c r="BG28" s="292"/>
      <c r="BH28" s="292"/>
      <c r="BI28" s="445"/>
      <c r="BJ28" s="292"/>
      <c r="BK28" s="267" t="s">
        <v>117</v>
      </c>
      <c r="BL28" s="26"/>
      <c r="BM28" s="27" t="s">
        <v>40</v>
      </c>
      <c r="BN28" s="293"/>
      <c r="BO28" s="292"/>
      <c r="BP28" s="292"/>
      <c r="BQ28" s="292"/>
      <c r="BR28" s="292"/>
      <c r="BS28" s="292"/>
      <c r="BT28" s="308"/>
      <c r="BU28" s="539">
        <v>27</v>
      </c>
    </row>
    <row r="29" spans="1:75" ht="12.6" customHeight="1">
      <c r="A29" s="539">
        <v>28</v>
      </c>
      <c r="B29" s="204"/>
      <c r="C29" s="1059"/>
      <c r="D29" s="1059"/>
      <c r="E29" s="1059"/>
      <c r="F29" s="1059"/>
      <c r="G29" s="1059"/>
      <c r="H29" s="1059"/>
      <c r="I29" s="1059"/>
      <c r="J29" s="1059"/>
      <c r="K29" s="1059"/>
      <c r="L29" s="1059"/>
      <c r="M29" s="1059"/>
      <c r="N29" s="1059"/>
      <c r="O29" s="1059"/>
      <c r="P29" s="1059"/>
      <c r="Q29" s="1059"/>
      <c r="R29" s="1059"/>
      <c r="S29" s="1059"/>
      <c r="T29" s="1059"/>
      <c r="U29" s="1059"/>
      <c r="V29" s="1059"/>
      <c r="W29" s="1059"/>
      <c r="X29" s="1059"/>
      <c r="Y29" s="1059"/>
      <c r="Z29" s="1059"/>
      <c r="AA29" s="1059"/>
      <c r="AB29" s="1059"/>
      <c r="AC29" s="1059"/>
      <c r="AD29" s="1059"/>
      <c r="AE29" s="1059"/>
      <c r="AF29" s="1059"/>
      <c r="AG29" s="1059"/>
      <c r="AH29" s="1059"/>
      <c r="AI29" s="1059"/>
      <c r="AJ29" s="1059"/>
      <c r="AK29" s="539">
        <v>28</v>
      </c>
      <c r="AL29" s="912"/>
      <c r="AM29" s="1165"/>
      <c r="AN29" s="132"/>
      <c r="AO29" s="438"/>
      <c r="AP29" s="438"/>
      <c r="AQ29" s="438"/>
      <c r="AR29" s="438"/>
      <c r="AS29" s="438"/>
      <c r="AT29" s="438"/>
      <c r="AU29" s="429"/>
      <c r="AV29" s="457" t="s">
        <v>146</v>
      </c>
      <c r="AW29" s="262"/>
      <c r="AX29" s="262"/>
      <c r="AY29" s="458"/>
      <c r="AZ29" s="458"/>
      <c r="BA29" s="458"/>
      <c r="BB29" s="465"/>
      <c r="BC29" s="262"/>
      <c r="BD29" s="460"/>
      <c r="BE29" s="363"/>
      <c r="BF29" s="363"/>
      <c r="BG29" s="363"/>
      <c r="BH29" s="363"/>
      <c r="BI29" s="462"/>
      <c r="BJ29" s="363"/>
      <c r="BK29" s="368"/>
      <c r="BL29" s="459"/>
      <c r="BM29" s="262"/>
      <c r="BN29" s="460"/>
      <c r="BO29" s="363"/>
      <c r="BP29" s="363"/>
      <c r="BQ29" s="363"/>
      <c r="BR29" s="363"/>
      <c r="BS29" s="363"/>
      <c r="BT29" s="461"/>
      <c r="BU29" s="539">
        <v>28</v>
      </c>
    </row>
    <row r="30" spans="1:75" ht="12.6" customHeight="1">
      <c r="A30" s="539">
        <v>29</v>
      </c>
      <c r="B30" s="205"/>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539">
        <v>29</v>
      </c>
      <c r="AL30" s="912"/>
      <c r="AM30" s="1165"/>
      <c r="AN30" s="132"/>
      <c r="AO30" s="438"/>
      <c r="AP30" s="438"/>
      <c r="AQ30" s="438"/>
      <c r="AR30" s="438"/>
      <c r="AS30" s="438"/>
      <c r="AT30" s="438"/>
      <c r="AU30" s="429"/>
      <c r="AV30" s="988" t="s">
        <v>130</v>
      </c>
      <c r="AW30" s="989"/>
      <c r="AX30" s="989"/>
      <c r="AY30" s="989"/>
      <c r="AZ30" s="989"/>
      <c r="BA30" s="990"/>
      <c r="BB30" s="451"/>
      <c r="BC30" s="451"/>
      <c r="BD30" s="451"/>
      <c r="BE30" s="451"/>
      <c r="BF30" s="451"/>
      <c r="BG30" s="311"/>
      <c r="BH30" s="466"/>
      <c r="BI30" s="446"/>
      <c r="BJ30" s="446"/>
      <c r="BK30" s="446"/>
      <c r="BL30" s="446"/>
      <c r="BM30" s="446"/>
      <c r="BN30" s="446"/>
      <c r="BO30" s="70"/>
      <c r="BP30" s="170"/>
      <c r="BQ30" s="170"/>
      <c r="BR30" s="170"/>
      <c r="BS30" s="170"/>
      <c r="BT30" s="287"/>
      <c r="BU30" s="539">
        <v>29</v>
      </c>
    </row>
    <row r="31" spans="1:75" ht="12.6" customHeight="1">
      <c r="A31" s="539">
        <v>30</v>
      </c>
      <c r="B31" s="204"/>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539">
        <v>30</v>
      </c>
      <c r="AL31" s="912"/>
      <c r="AM31" s="1165"/>
      <c r="AN31" s="42"/>
      <c r="AO31" s="430"/>
      <c r="AP31" s="430"/>
      <c r="AQ31" s="430"/>
      <c r="AR31" s="430"/>
      <c r="AS31" s="430"/>
      <c r="AT31" s="430"/>
      <c r="AU31" s="431"/>
      <c r="AV31" s="1155"/>
      <c r="AW31" s="1156"/>
      <c r="AX31" s="1156"/>
      <c r="AY31" s="1156"/>
      <c r="AZ31" s="1156"/>
      <c r="BA31" s="1157"/>
      <c r="BB31" s="309"/>
      <c r="BC31" s="309"/>
      <c r="BD31" s="309"/>
      <c r="BE31" s="309"/>
      <c r="BF31" s="309"/>
      <c r="BG31" s="290"/>
      <c r="BH31" s="467"/>
      <c r="BI31" s="307" t="s">
        <v>148</v>
      </c>
      <c r="BJ31" s="306"/>
      <c r="BK31" s="307" t="s">
        <v>274</v>
      </c>
      <c r="BL31" s="376"/>
      <c r="BM31" s="376"/>
      <c r="BN31" s="376"/>
      <c r="BO31" s="377"/>
      <c r="BP31" s="377"/>
      <c r="BQ31" s="377"/>
      <c r="BR31" s="377"/>
      <c r="BS31" s="79"/>
      <c r="BT31" s="289"/>
      <c r="BU31" s="539">
        <v>30</v>
      </c>
    </row>
    <row r="32" spans="1:75" ht="12.6" customHeight="1">
      <c r="A32" s="539">
        <v>31</v>
      </c>
      <c r="B32" s="204"/>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539">
        <v>31</v>
      </c>
      <c r="AL32" s="912"/>
      <c r="AM32" s="1165"/>
      <c r="AN32" s="433"/>
      <c r="AO32" s="301"/>
      <c r="AP32" s="301"/>
      <c r="AQ32" s="301"/>
      <c r="AR32" s="301"/>
      <c r="AS32" s="301"/>
      <c r="AT32" s="301"/>
      <c r="AU32" s="302"/>
      <c r="AV32" s="93"/>
      <c r="AW32" s="49" t="s">
        <v>35</v>
      </c>
      <c r="AX32" s="93" t="s">
        <v>242</v>
      </c>
      <c r="AY32" s="93"/>
      <c r="AZ32" s="93"/>
      <c r="BA32" s="93"/>
      <c r="BB32" s="93"/>
      <c r="BC32" s="93"/>
      <c r="BD32" s="93"/>
      <c r="BE32" s="93"/>
      <c r="BF32" s="93"/>
      <c r="BG32" s="93"/>
      <c r="BH32" s="49"/>
      <c r="BI32" s="875" t="str">
        <f>+BL12</f>
        <v>☑</v>
      </c>
      <c r="BJ32" s="93" t="s">
        <v>229</v>
      </c>
      <c r="BK32" s="93"/>
      <c r="BL32" s="93"/>
      <c r="BM32" s="93"/>
      <c r="BN32" s="93"/>
      <c r="BO32" s="93"/>
      <c r="BP32" s="93"/>
      <c r="BQ32" s="93"/>
      <c r="BR32" s="93"/>
      <c r="BS32" s="93"/>
      <c r="BT32" s="234"/>
      <c r="BU32" s="539">
        <v>31</v>
      </c>
    </row>
    <row r="33" spans="1:73" ht="12.6" customHeight="1">
      <c r="A33" s="539">
        <v>32</v>
      </c>
      <c r="B33" s="204"/>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539">
        <v>32</v>
      </c>
      <c r="AL33" s="912"/>
      <c r="AM33" s="1165"/>
      <c r="AN33" s="432" t="s">
        <v>141</v>
      </c>
      <c r="AO33" s="1158" t="s">
        <v>164</v>
      </c>
      <c r="AP33" s="1158"/>
      <c r="AQ33" s="1158"/>
      <c r="AR33" s="1158"/>
      <c r="AS33" s="1158"/>
      <c r="AT33" s="1158"/>
      <c r="AU33" s="1159"/>
      <c r="AV33" s="303"/>
      <c r="AW33" s="303" t="s">
        <v>273</v>
      </c>
      <c r="AX33" s="170"/>
      <c r="AY33" s="170"/>
      <c r="AZ33" s="170"/>
      <c r="BA33" s="170"/>
      <c r="BB33" s="170"/>
      <c r="BC33" s="170"/>
      <c r="BD33" s="170"/>
      <c r="BE33" s="170"/>
      <c r="BF33" s="170"/>
      <c r="BG33" s="170"/>
      <c r="BH33" s="170"/>
      <c r="BI33" s="170"/>
      <c r="BJ33" s="170"/>
      <c r="BK33" s="170"/>
      <c r="BL33" s="170"/>
      <c r="BM33" s="170"/>
      <c r="BN33" s="170"/>
      <c r="BO33" s="170"/>
      <c r="BP33" s="170"/>
      <c r="BQ33" s="170"/>
      <c r="BR33" s="170"/>
      <c r="BS33" s="170"/>
      <c r="BT33" s="288"/>
      <c r="BU33" s="539">
        <v>32</v>
      </c>
    </row>
    <row r="34" spans="1:73" ht="12.6" customHeight="1">
      <c r="A34" s="539">
        <v>33</v>
      </c>
      <c r="B34" s="204"/>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539">
        <v>33</v>
      </c>
      <c r="AL34" s="912"/>
      <c r="AM34" s="1165"/>
      <c r="AN34" s="193"/>
      <c r="AO34" s="1158"/>
      <c r="AP34" s="1158"/>
      <c r="AQ34" s="1158"/>
      <c r="AR34" s="1158"/>
      <c r="AS34" s="1158"/>
      <c r="AT34" s="1158"/>
      <c r="AU34" s="1159"/>
      <c r="AV34" s="452" t="s">
        <v>165</v>
      </c>
      <c r="AW34" s="453"/>
      <c r="AX34" s="453"/>
      <c r="AY34" s="507"/>
      <c r="AZ34" s="453"/>
      <c r="BA34" s="453" t="s">
        <v>136</v>
      </c>
      <c r="BB34" s="453" t="s">
        <v>137</v>
      </c>
      <c r="BC34" s="453"/>
      <c r="BD34" s="453"/>
      <c r="BE34" s="453"/>
      <c r="BF34" s="453"/>
      <c r="BG34" s="453"/>
      <c r="BH34" s="453"/>
      <c r="BI34" s="453" t="s">
        <v>136</v>
      </c>
      <c r="BJ34" s="453" t="s">
        <v>275</v>
      </c>
      <c r="BK34" s="453"/>
      <c r="BL34" s="453"/>
      <c r="BM34" s="453"/>
      <c r="BN34" s="453"/>
      <c r="BO34" s="453"/>
      <c r="BP34" s="453"/>
      <c r="BQ34" s="453"/>
      <c r="BR34" s="453"/>
      <c r="BS34" s="453"/>
      <c r="BT34" s="476"/>
      <c r="BU34" s="539">
        <v>33</v>
      </c>
    </row>
    <row r="35" spans="1:73" ht="12.6" customHeight="1">
      <c r="A35" s="539">
        <v>34</v>
      </c>
      <c r="B35" s="204"/>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539">
        <v>34</v>
      </c>
      <c r="AL35" s="912"/>
      <c r="AM35" s="1165"/>
      <c r="AN35" s="193"/>
      <c r="AO35" s="1158"/>
      <c r="AP35" s="1158"/>
      <c r="AQ35" s="1158"/>
      <c r="AR35" s="1158"/>
      <c r="AS35" s="1158"/>
      <c r="AT35" s="1158"/>
      <c r="AU35" s="1159"/>
      <c r="AV35" s="477" t="s">
        <v>166</v>
      </c>
      <c r="AW35" s="478"/>
      <c r="AX35" s="478"/>
      <c r="AY35" s="500"/>
      <c r="AZ35" s="478"/>
      <c r="BA35" s="478"/>
      <c r="BB35" s="478"/>
      <c r="BC35" s="478"/>
      <c r="BD35" s="478"/>
      <c r="BE35" s="478"/>
      <c r="BF35" s="478"/>
      <c r="BG35" s="478"/>
      <c r="BH35" s="478"/>
      <c r="BI35" s="478"/>
      <c r="BJ35" s="478"/>
      <c r="BK35" s="478"/>
      <c r="BL35" s="478"/>
      <c r="BM35" s="478"/>
      <c r="BN35" s="478"/>
      <c r="BO35" s="478"/>
      <c r="BP35" s="478"/>
      <c r="BQ35" s="478"/>
      <c r="BR35" s="478"/>
      <c r="BS35" s="478"/>
      <c r="BT35" s="479"/>
      <c r="BU35" s="539">
        <v>34</v>
      </c>
    </row>
    <row r="36" spans="1:73" ht="12.6" customHeight="1">
      <c r="A36" s="539">
        <v>35</v>
      </c>
      <c r="B36" s="204"/>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539">
        <v>35</v>
      </c>
      <c r="AL36" s="912"/>
      <c r="AM36" s="1165"/>
      <c r="AN36" s="193"/>
      <c r="AO36" s="1158"/>
      <c r="AP36" s="1158"/>
      <c r="AQ36" s="1158"/>
      <c r="AR36" s="1158"/>
      <c r="AS36" s="1158"/>
      <c r="AT36" s="1158"/>
      <c r="AU36" s="1159"/>
      <c r="AV36" s="1149" t="s">
        <v>131</v>
      </c>
      <c r="AW36" s="1150"/>
      <c r="AX36" s="1150"/>
      <c r="AY36" s="1151"/>
      <c r="AZ36" s="472"/>
      <c r="BA36" s="472"/>
      <c r="BB36" s="472"/>
      <c r="BC36" s="472"/>
      <c r="BD36" s="472"/>
      <c r="BE36" s="472"/>
      <c r="BF36" s="472"/>
      <c r="BG36" s="472"/>
      <c r="BH36" s="472"/>
      <c r="BI36" s="472"/>
      <c r="BJ36" s="472"/>
      <c r="BK36" s="472"/>
      <c r="BL36" s="472"/>
      <c r="BM36" s="472"/>
      <c r="BN36" s="472"/>
      <c r="BO36" s="472"/>
      <c r="BP36" s="472"/>
      <c r="BQ36" s="472"/>
      <c r="BR36" s="472"/>
      <c r="BS36" s="472"/>
      <c r="BT36" s="473"/>
      <c r="BU36" s="539">
        <v>35</v>
      </c>
    </row>
    <row r="37" spans="1:73" ht="12.6" customHeight="1">
      <c r="A37" s="539">
        <v>36</v>
      </c>
      <c r="B37" s="204"/>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539">
        <v>36</v>
      </c>
      <c r="AL37" s="912"/>
      <c r="AM37" s="1165"/>
      <c r="AN37" s="132"/>
      <c r="AO37" s="296"/>
      <c r="AP37" s="296"/>
      <c r="AQ37" s="296"/>
      <c r="AR37" s="296"/>
      <c r="AS37" s="296"/>
      <c r="AT37" s="296"/>
      <c r="AU37" s="297"/>
      <c r="AV37" s="1152"/>
      <c r="AW37" s="1153"/>
      <c r="AX37" s="1153"/>
      <c r="AY37" s="1154"/>
      <c r="AZ37" s="458"/>
      <c r="BA37" s="458"/>
      <c r="BB37" s="458"/>
      <c r="BC37" s="458"/>
      <c r="BD37" s="458"/>
      <c r="BE37" s="458"/>
      <c r="BF37" s="458"/>
      <c r="BG37" s="458"/>
      <c r="BH37" s="458"/>
      <c r="BI37" s="458"/>
      <c r="BJ37" s="458"/>
      <c r="BK37" s="458"/>
      <c r="BL37" s="458"/>
      <c r="BM37" s="458"/>
      <c r="BN37" s="458"/>
      <c r="BO37" s="458"/>
      <c r="BP37" s="458"/>
      <c r="BQ37" s="458"/>
      <c r="BR37" s="458"/>
      <c r="BS37" s="458"/>
      <c r="BT37" s="475"/>
      <c r="BU37" s="539">
        <v>36</v>
      </c>
    </row>
    <row r="38" spans="1:73" ht="12.6" customHeight="1">
      <c r="A38" s="539">
        <v>37</v>
      </c>
      <c r="B38" s="204"/>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539">
        <v>37</v>
      </c>
      <c r="AL38" s="912"/>
      <c r="AM38" s="1165"/>
      <c r="AN38" s="132"/>
      <c r="AO38" s="296"/>
      <c r="AP38" s="296"/>
      <c r="AQ38" s="296"/>
      <c r="AR38" s="296"/>
      <c r="AS38" s="296"/>
      <c r="AT38" s="296"/>
      <c r="AU38" s="297"/>
      <c r="AV38" s="70" t="s">
        <v>132</v>
      </c>
      <c r="AW38" s="70"/>
      <c r="AX38" s="468"/>
      <c r="AY38" s="505"/>
      <c r="AZ38" s="505"/>
      <c r="BA38" s="469"/>
      <c r="BB38" s="469"/>
      <c r="BC38" s="469"/>
      <c r="BD38" s="470" t="s">
        <v>135</v>
      </c>
      <c r="BE38" s="426"/>
      <c r="BF38" s="426"/>
      <c r="BG38" s="426"/>
      <c r="BH38" s="426"/>
      <c r="BI38" s="426"/>
      <c r="BJ38" s="70"/>
      <c r="BK38" s="491" t="s">
        <v>133</v>
      </c>
      <c r="BL38" s="66"/>
      <c r="BM38" s="373"/>
      <c r="BN38" s="73"/>
      <c r="BO38" s="426"/>
      <c r="BP38" s="426"/>
      <c r="BQ38" s="510"/>
      <c r="BR38" s="494"/>
      <c r="BS38" s="495"/>
      <c r="BT38" s="496"/>
      <c r="BU38" s="539">
        <v>37</v>
      </c>
    </row>
    <row r="39" spans="1:73" ht="12.6" customHeight="1">
      <c r="A39" s="539">
        <v>38</v>
      </c>
      <c r="B39" s="204"/>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539">
        <v>38</v>
      </c>
      <c r="AL39" s="912"/>
      <c r="AM39" s="1165"/>
      <c r="AN39" s="42"/>
      <c r="AO39" s="298"/>
      <c r="AP39" s="298"/>
      <c r="AQ39" s="298"/>
      <c r="AR39" s="298"/>
      <c r="AS39" s="298"/>
      <c r="AT39" s="298"/>
      <c r="AU39" s="299"/>
      <c r="AV39" s="79" t="s">
        <v>67</v>
      </c>
      <c r="AW39" s="79"/>
      <c r="AX39" s="229"/>
      <c r="AY39" s="506"/>
      <c r="AZ39" s="506"/>
      <c r="BA39" s="278"/>
      <c r="BB39" s="278"/>
      <c r="BC39" s="278"/>
      <c r="BD39" s="310"/>
      <c r="BE39" s="278"/>
      <c r="BF39" s="278"/>
      <c r="BG39" s="278"/>
      <c r="BH39" s="278"/>
      <c r="BI39" s="278"/>
      <c r="BJ39" s="229"/>
      <c r="BK39" s="511" t="s">
        <v>134</v>
      </c>
      <c r="BL39" s="229"/>
      <c r="BM39" s="506"/>
      <c r="BN39" s="506"/>
      <c r="BO39" s="278"/>
      <c r="BP39" s="278"/>
      <c r="BQ39" s="511"/>
      <c r="BR39" s="512"/>
      <c r="BS39" s="508"/>
      <c r="BT39" s="509"/>
      <c r="BU39" s="539">
        <v>38</v>
      </c>
    </row>
    <row r="40" spans="1:73" ht="12.6" customHeight="1">
      <c r="A40" s="539">
        <v>39</v>
      </c>
      <c r="B40" s="204"/>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539">
        <v>39</v>
      </c>
      <c r="AL40" s="912"/>
      <c r="AM40" s="1165"/>
      <c r="AN40" s="434"/>
      <c r="AO40" s="301"/>
      <c r="AP40" s="301"/>
      <c r="AQ40" s="301"/>
      <c r="AR40" s="301"/>
      <c r="AS40" s="301"/>
      <c r="AT40" s="301"/>
      <c r="AU40" s="302"/>
      <c r="AV40" s="93"/>
      <c r="AW40" s="875" t="s">
        <v>343</v>
      </c>
      <c r="AX40" s="93" t="s">
        <v>242</v>
      </c>
      <c r="AY40" s="93"/>
      <c r="AZ40" s="93"/>
      <c r="BA40" s="93"/>
      <c r="BB40" s="93"/>
      <c r="BC40" s="93"/>
      <c r="BD40" s="93"/>
      <c r="BE40" s="93"/>
      <c r="BF40" s="93"/>
      <c r="BG40" s="93"/>
      <c r="BH40" s="49"/>
      <c r="BI40" s="49" t="s">
        <v>136</v>
      </c>
      <c r="BJ40" s="93" t="s">
        <v>229</v>
      </c>
      <c r="BK40" s="93"/>
      <c r="BL40" s="93"/>
      <c r="BM40" s="93"/>
      <c r="BN40" s="93"/>
      <c r="BO40" s="93"/>
      <c r="BP40" s="93"/>
      <c r="BQ40" s="93"/>
      <c r="BR40" s="93"/>
      <c r="BS40" s="93"/>
      <c r="BT40" s="234"/>
      <c r="BU40" s="539">
        <v>39</v>
      </c>
    </row>
    <row r="41" spans="1:73" ht="12.6" customHeight="1">
      <c r="A41" s="539">
        <v>40</v>
      </c>
      <c r="B41" s="204"/>
      <c r="C41" s="519"/>
      <c r="D41" s="16"/>
      <c r="E41" s="16"/>
      <c r="F41" s="16"/>
      <c r="G41" s="16"/>
      <c r="H41" s="16"/>
      <c r="I41" s="16"/>
      <c r="J41" s="16"/>
      <c r="K41" s="16"/>
      <c r="L41" s="16"/>
      <c r="M41" s="16"/>
      <c r="N41" s="16"/>
      <c r="O41" s="16"/>
      <c r="P41" s="16"/>
      <c r="Q41" s="16"/>
      <c r="R41" s="134"/>
      <c r="S41" s="134"/>
      <c r="T41" s="134"/>
      <c r="U41" s="134"/>
      <c r="V41" s="134"/>
      <c r="W41" s="134"/>
      <c r="X41" s="134"/>
      <c r="Y41" s="134"/>
      <c r="Z41" s="134"/>
      <c r="AA41" s="134"/>
      <c r="AB41" s="134"/>
      <c r="AC41" s="134"/>
      <c r="AD41" s="134"/>
      <c r="AE41" s="134"/>
      <c r="AF41" s="134"/>
      <c r="AG41" s="134"/>
      <c r="AH41" s="134"/>
      <c r="AI41" s="134"/>
      <c r="AJ41" s="134"/>
      <c r="AK41" s="539">
        <v>40</v>
      </c>
      <c r="AL41" s="912"/>
      <c r="AM41" s="1165"/>
      <c r="AN41" s="435" t="s">
        <v>222</v>
      </c>
      <c r="AO41" s="1158" t="s">
        <v>167</v>
      </c>
      <c r="AP41" s="1158"/>
      <c r="AQ41" s="1158"/>
      <c r="AR41" s="1158"/>
      <c r="AS41" s="1158"/>
      <c r="AT41" s="1158"/>
      <c r="AU41" s="1159"/>
      <c r="AV41" s="303"/>
      <c r="AW41" s="303" t="s">
        <v>273</v>
      </c>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BT41" s="288"/>
      <c r="BU41" s="539">
        <v>40</v>
      </c>
    </row>
    <row r="42" spans="1:73" ht="12.6" customHeight="1">
      <c r="A42" s="539">
        <v>41</v>
      </c>
      <c r="B42" s="204"/>
      <c r="C42" s="519"/>
      <c r="D42" s="16"/>
      <c r="E42" s="16"/>
      <c r="F42" s="16"/>
      <c r="G42" s="16"/>
      <c r="H42" s="16"/>
      <c r="I42" s="16"/>
      <c r="J42" s="16"/>
      <c r="K42" s="16"/>
      <c r="L42" s="16"/>
      <c r="M42" s="16"/>
      <c r="N42" s="16"/>
      <c r="O42" s="16"/>
      <c r="P42" s="16"/>
      <c r="Q42" s="16"/>
      <c r="R42" s="134"/>
      <c r="S42" s="134"/>
      <c r="T42" s="134"/>
      <c r="U42" s="134"/>
      <c r="V42" s="134"/>
      <c r="W42" s="134"/>
      <c r="X42" s="134"/>
      <c r="Y42" s="134"/>
      <c r="Z42" s="134"/>
      <c r="AA42" s="134"/>
      <c r="AB42" s="134"/>
      <c r="AC42" s="134"/>
      <c r="AD42" s="134"/>
      <c r="AE42" s="134"/>
      <c r="AF42" s="134"/>
      <c r="AG42" s="134"/>
      <c r="AH42" s="134"/>
      <c r="AI42" s="134"/>
      <c r="AJ42" s="134"/>
      <c r="AK42" s="539">
        <v>41</v>
      </c>
      <c r="AL42" s="912"/>
      <c r="AM42" s="1165"/>
      <c r="AN42" s="132"/>
      <c r="AO42" s="1158"/>
      <c r="AP42" s="1158"/>
      <c r="AQ42" s="1158"/>
      <c r="AR42" s="1158"/>
      <c r="AS42" s="1158"/>
      <c r="AT42" s="1158"/>
      <c r="AU42" s="1159"/>
      <c r="AV42" s="65" t="s">
        <v>142</v>
      </c>
      <c r="AW42" s="66"/>
      <c r="AX42" s="66"/>
      <c r="AY42" s="66"/>
      <c r="AZ42" s="66"/>
      <c r="BA42" s="66"/>
      <c r="BB42" s="66"/>
      <c r="BC42" s="1236" t="s">
        <v>405</v>
      </c>
      <c r="BD42" s="1237"/>
      <c r="BE42" s="1237"/>
      <c r="BF42" s="1237"/>
      <c r="BG42" s="1237"/>
      <c r="BH42" s="1237"/>
      <c r="BI42" s="1237"/>
      <c r="BJ42" s="1237"/>
      <c r="BK42" s="1237"/>
      <c r="BL42" s="1237"/>
      <c r="BM42" s="1237"/>
      <c r="BN42" s="1237"/>
      <c r="BO42" s="1237"/>
      <c r="BP42" s="1237"/>
      <c r="BQ42" s="1237"/>
      <c r="BR42" s="1237"/>
      <c r="BS42" s="1237"/>
      <c r="BT42" s="1238"/>
      <c r="BU42" s="539">
        <v>41</v>
      </c>
    </row>
    <row r="43" spans="1:73" ht="12.6" customHeight="1">
      <c r="A43" s="539">
        <v>42</v>
      </c>
      <c r="B43" s="204"/>
      <c r="C43" s="519"/>
      <c r="D43" s="713"/>
      <c r="E43" s="713"/>
      <c r="F43" s="16"/>
      <c r="G43" s="134"/>
      <c r="H43" s="134"/>
      <c r="I43" s="381"/>
      <c r="J43" s="713"/>
      <c r="K43" s="713"/>
      <c r="L43" s="713"/>
      <c r="M43" s="713"/>
      <c r="N43" s="713"/>
      <c r="O43" s="713"/>
      <c r="P43" s="531"/>
      <c r="Q43" s="713"/>
      <c r="R43" s="713"/>
      <c r="S43" s="16"/>
      <c r="T43" s="713"/>
      <c r="U43" s="713"/>
      <c r="V43" s="531"/>
      <c r="W43" s="713"/>
      <c r="X43" s="713"/>
      <c r="Y43" s="16"/>
      <c r="Z43" s="713"/>
      <c r="AA43" s="713"/>
      <c r="AB43" s="713"/>
      <c r="AC43" s="713"/>
      <c r="AD43" s="531"/>
      <c r="AE43" s="713"/>
      <c r="AF43" s="134"/>
      <c r="AG43" s="134"/>
      <c r="AH43" s="134"/>
      <c r="AI43" s="134"/>
      <c r="AJ43" s="134"/>
      <c r="AK43" s="539">
        <v>42</v>
      </c>
      <c r="AL43" s="912"/>
      <c r="AM43" s="1166"/>
      <c r="AN43" s="42"/>
      <c r="AO43" s="298"/>
      <c r="AP43" s="298"/>
      <c r="AQ43" s="298"/>
      <c r="AR43" s="298"/>
      <c r="AS43" s="298"/>
      <c r="AT43" s="298"/>
      <c r="AU43" s="299"/>
      <c r="AV43" s="78" t="s">
        <v>143</v>
      </c>
      <c r="AW43" s="79"/>
      <c r="AX43" s="79"/>
      <c r="AY43" s="79"/>
      <c r="AZ43" s="79"/>
      <c r="BA43" s="79"/>
      <c r="BB43" s="79"/>
      <c r="BC43" s="1055"/>
      <c r="BD43" s="1056"/>
      <c r="BE43" s="1056"/>
      <c r="BF43" s="1056"/>
      <c r="BG43" s="1056"/>
      <c r="BH43" s="1056"/>
      <c r="BI43" s="1056"/>
      <c r="BJ43" s="1056"/>
      <c r="BK43" s="1056"/>
      <c r="BL43" s="1056"/>
      <c r="BM43" s="1056"/>
      <c r="BN43" s="1056"/>
      <c r="BO43" s="1056"/>
      <c r="BP43" s="1056"/>
      <c r="BQ43" s="1056"/>
      <c r="BR43" s="1056"/>
      <c r="BS43" s="1056"/>
      <c r="BT43" s="1057"/>
      <c r="BU43" s="539">
        <v>42</v>
      </c>
    </row>
    <row r="44" spans="1:73" ht="12.6" customHeight="1">
      <c r="A44" s="539">
        <v>43</v>
      </c>
      <c r="B44" s="204"/>
      <c r="C44" s="519"/>
      <c r="D44" s="594"/>
      <c r="E44" s="1181" t="s">
        <v>147</v>
      </c>
      <c r="F44" s="702"/>
      <c r="G44" s="520"/>
      <c r="H44" s="520"/>
      <c r="I44" s="520"/>
      <c r="J44" s="520"/>
      <c r="K44" s="520"/>
      <c r="L44" s="1143" t="s">
        <v>321</v>
      </c>
      <c r="M44" s="1064"/>
      <c r="N44" s="1065"/>
      <c r="O44" s="325"/>
      <c r="P44" s="521"/>
      <c r="Q44" s="325"/>
      <c r="R44" s="325"/>
      <c r="S44" s="325"/>
      <c r="T44" s="522"/>
      <c r="U44" s="369" t="s">
        <v>39</v>
      </c>
      <c r="V44" s="1143" t="s">
        <v>118</v>
      </c>
      <c r="W44" s="1064"/>
      <c r="X44" s="1065"/>
      <c r="Y44" s="325"/>
      <c r="Z44" s="325"/>
      <c r="AA44" s="326" t="s">
        <v>44</v>
      </c>
      <c r="AB44" s="1143" t="s">
        <v>149</v>
      </c>
      <c r="AC44" s="1064"/>
      <c r="AD44" s="1065"/>
      <c r="AE44" s="325"/>
      <c r="AF44" s="325"/>
      <c r="AG44" s="325"/>
      <c r="AH44" s="325"/>
      <c r="AI44" s="326" t="s">
        <v>39</v>
      </c>
      <c r="AJ44" s="370"/>
      <c r="AK44" s="539">
        <v>43</v>
      </c>
      <c r="AL44" s="912"/>
      <c r="AM44" s="1161" t="s">
        <v>232</v>
      </c>
      <c r="AN44" s="300"/>
      <c r="AO44" s="1135" t="s">
        <v>246</v>
      </c>
      <c r="AP44" s="1135"/>
      <c r="AQ44" s="1135"/>
      <c r="AR44" s="1135"/>
      <c r="AS44" s="1135"/>
      <c r="AT44" s="1135"/>
      <c r="AU44" s="1136"/>
      <c r="AV44" s="275"/>
      <c r="AW44" s="875" t="s">
        <v>400</v>
      </c>
      <c r="AX44" s="93" t="s">
        <v>242</v>
      </c>
      <c r="AY44" s="93"/>
      <c r="AZ44" s="93"/>
      <c r="BA44" s="93"/>
      <c r="BB44" s="93"/>
      <c r="BC44" s="93"/>
      <c r="BD44" s="93"/>
      <c r="BE44" s="93"/>
      <c r="BF44" s="93"/>
      <c r="BG44" s="93"/>
      <c r="BH44" s="49"/>
      <c r="BI44" s="49" t="s">
        <v>35</v>
      </c>
      <c r="BJ44" s="93" t="s">
        <v>229</v>
      </c>
      <c r="BK44" s="93"/>
      <c r="BL44" s="93"/>
      <c r="BM44" s="93"/>
      <c r="BN44" s="93"/>
      <c r="BO44" s="93"/>
      <c r="BP44" s="93"/>
      <c r="BQ44" s="93"/>
      <c r="BR44" s="93"/>
      <c r="BS44" s="93"/>
      <c r="BT44" s="234"/>
      <c r="BU44" s="539">
        <v>43</v>
      </c>
    </row>
    <row r="45" spans="1:73" ht="12.6" customHeight="1">
      <c r="A45" s="539">
        <v>44</v>
      </c>
      <c r="B45" s="204"/>
      <c r="C45" s="519"/>
      <c r="D45" s="594"/>
      <c r="E45" s="1182"/>
      <c r="F45" s="332"/>
      <c r="G45" s="340"/>
      <c r="H45" s="340"/>
      <c r="I45" s="340"/>
      <c r="J45" s="340"/>
      <c r="K45" s="340"/>
      <c r="L45" s="1160"/>
      <c r="M45" s="1067"/>
      <c r="N45" s="1068"/>
      <c r="O45" s="344"/>
      <c r="P45" s="346"/>
      <c r="Q45" s="344"/>
      <c r="R45" s="344"/>
      <c r="S45" s="344"/>
      <c r="T45" s="347"/>
      <c r="U45" s="346"/>
      <c r="V45" s="1160"/>
      <c r="W45" s="1067"/>
      <c r="X45" s="1068"/>
      <c r="Y45" s="344"/>
      <c r="Z45" s="344"/>
      <c r="AA45" s="344"/>
      <c r="AB45" s="1160"/>
      <c r="AC45" s="1067"/>
      <c r="AD45" s="1068"/>
      <c r="AE45" s="344"/>
      <c r="AF45" s="344"/>
      <c r="AG45" s="344"/>
      <c r="AH45" s="344"/>
      <c r="AI45" s="719"/>
      <c r="AJ45" s="703"/>
      <c r="AK45" s="539">
        <v>44</v>
      </c>
      <c r="AL45" s="912"/>
      <c r="AM45" s="1162"/>
      <c r="AN45" s="265" t="s">
        <v>233</v>
      </c>
      <c r="AO45" s="1137"/>
      <c r="AP45" s="1137"/>
      <c r="AQ45" s="1137"/>
      <c r="AR45" s="1137"/>
      <c r="AS45" s="1137"/>
      <c r="AT45" s="1137"/>
      <c r="AU45" s="1138"/>
      <c r="AV45" s="439"/>
      <c r="AW45" s="303" t="s">
        <v>241</v>
      </c>
      <c r="AX45" s="303"/>
      <c r="AY45" s="303"/>
      <c r="AZ45" s="303"/>
      <c r="BA45" s="303"/>
      <c r="BB45" s="303"/>
      <c r="BC45" s="303"/>
      <c r="BD45" s="303"/>
      <c r="BE45" s="303"/>
      <c r="BF45" s="303"/>
      <c r="BG45" s="170"/>
      <c r="BH45" s="170"/>
      <c r="BI45" s="170"/>
      <c r="BJ45" s="170"/>
      <c r="BK45" s="170"/>
      <c r="BL45" s="170"/>
      <c r="BM45" s="170"/>
      <c r="BN45" s="170"/>
      <c r="BO45" s="170"/>
      <c r="BP45" s="170"/>
      <c r="BQ45" s="170"/>
      <c r="BR45" s="170"/>
      <c r="BS45" s="170"/>
      <c r="BT45" s="288"/>
      <c r="BU45" s="539">
        <v>44</v>
      </c>
    </row>
    <row r="46" spans="1:73" ht="12.6" customHeight="1">
      <c r="A46" s="539">
        <v>45</v>
      </c>
      <c r="B46" s="204"/>
      <c r="C46" s="519"/>
      <c r="D46" s="594"/>
      <c r="E46" s="1182"/>
      <c r="F46" s="332" t="s">
        <v>322</v>
      </c>
      <c r="G46" s="340"/>
      <c r="H46" s="340"/>
      <c r="I46" s="340"/>
      <c r="J46" s="340"/>
      <c r="K46" s="666"/>
      <c r="L46" s="348" t="s">
        <v>151</v>
      </c>
      <c r="M46" s="349"/>
      <c r="N46" s="349"/>
      <c r="O46" s="1178" t="s">
        <v>40</v>
      </c>
      <c r="P46" s="1179"/>
      <c r="Q46" s="323"/>
      <c r="R46" s="323" t="s">
        <v>127</v>
      </c>
      <c r="S46" s="323"/>
      <c r="T46" s="323" t="s">
        <v>126</v>
      </c>
      <c r="U46" s="323"/>
      <c r="V46" s="323" t="s">
        <v>44</v>
      </c>
      <c r="W46" s="351"/>
      <c r="X46" s="352" t="s">
        <v>40</v>
      </c>
      <c r="Y46" s="258"/>
      <c r="Z46" s="323"/>
      <c r="AA46" s="323" t="s">
        <v>127</v>
      </c>
      <c r="AB46" s="323"/>
      <c r="AC46" s="323" t="s">
        <v>126</v>
      </c>
      <c r="AD46" s="323"/>
      <c r="AE46" s="323" t="s">
        <v>44</v>
      </c>
      <c r="AF46" s="352"/>
      <c r="AG46" s="352"/>
      <c r="AH46" s="353"/>
      <c r="AI46" s="704"/>
      <c r="AJ46" s="355" t="s">
        <v>158</v>
      </c>
      <c r="AK46" s="539">
        <v>45</v>
      </c>
      <c r="AL46" s="912"/>
      <c r="AM46" s="1162"/>
      <c r="AN46" s="436"/>
      <c r="AO46" s="1137"/>
      <c r="AP46" s="1137"/>
      <c r="AQ46" s="1137"/>
      <c r="AR46" s="1137"/>
      <c r="AS46" s="1137"/>
      <c r="AT46" s="1137"/>
      <c r="AU46" s="1138"/>
      <c r="AV46" s="1149" t="s">
        <v>230</v>
      </c>
      <c r="AW46" s="1150"/>
      <c r="AX46" s="1150"/>
      <c r="AY46" s="1151"/>
      <c r="AZ46" s="1236" t="s">
        <v>402</v>
      </c>
      <c r="BA46" s="1237"/>
      <c r="BB46" s="1237"/>
      <c r="BC46" s="1237"/>
      <c r="BD46" s="1237"/>
      <c r="BE46" s="1237"/>
      <c r="BF46" s="1237"/>
      <c r="BG46" s="1237"/>
      <c r="BH46" s="1237"/>
      <c r="BI46" s="1237"/>
      <c r="BJ46" s="1237"/>
      <c r="BK46" s="1237"/>
      <c r="BL46" s="1237"/>
      <c r="BM46" s="1237"/>
      <c r="BN46" s="1237"/>
      <c r="BO46" s="1237"/>
      <c r="BP46" s="1237"/>
      <c r="BQ46" s="1237"/>
      <c r="BR46" s="1237"/>
      <c r="BS46" s="1237"/>
      <c r="BT46" s="1238"/>
      <c r="BU46" s="539">
        <v>45</v>
      </c>
    </row>
    <row r="47" spans="1:73" ht="12.6" customHeight="1">
      <c r="A47" s="539">
        <v>46</v>
      </c>
      <c r="B47" s="204"/>
      <c r="C47" s="519"/>
      <c r="D47" s="594"/>
      <c r="E47" s="1182"/>
      <c r="F47" s="332"/>
      <c r="G47" s="340"/>
      <c r="H47" s="340"/>
      <c r="I47" s="340"/>
      <c r="J47" s="340"/>
      <c r="K47" s="666"/>
      <c r="L47" s="360" t="s">
        <v>150</v>
      </c>
      <c r="M47" s="361"/>
      <c r="N47" s="361"/>
      <c r="O47" s="1176"/>
      <c r="P47" s="1177"/>
      <c r="Q47" s="363"/>
      <c r="R47" s="363"/>
      <c r="S47" s="363"/>
      <c r="T47" s="363"/>
      <c r="U47" s="363"/>
      <c r="V47" s="363"/>
      <c r="W47" s="705" t="s">
        <v>156</v>
      </c>
      <c r="X47" s="706"/>
      <c r="Y47" s="263"/>
      <c r="Z47" s="363"/>
      <c r="AA47" s="363"/>
      <c r="AB47" s="363"/>
      <c r="AC47" s="363"/>
      <c r="AD47" s="363"/>
      <c r="AE47" s="363"/>
      <c r="AF47" s="706" t="s">
        <v>157</v>
      </c>
      <c r="AG47" s="706"/>
      <c r="AH47" s="707"/>
      <c r="AI47" s="708"/>
      <c r="AJ47" s="709"/>
      <c r="AK47" s="539">
        <v>46</v>
      </c>
      <c r="AL47" s="912"/>
      <c r="AM47" s="1162"/>
      <c r="AN47" s="436"/>
      <c r="AO47" s="1137"/>
      <c r="AP47" s="1137"/>
      <c r="AQ47" s="1137"/>
      <c r="AR47" s="1137"/>
      <c r="AS47" s="1137"/>
      <c r="AT47" s="1137"/>
      <c r="AU47" s="1138"/>
      <c r="AV47" s="1152"/>
      <c r="AW47" s="1153"/>
      <c r="AX47" s="1153"/>
      <c r="AY47" s="1154"/>
      <c r="AZ47" s="1239"/>
      <c r="BA47" s="1240"/>
      <c r="BB47" s="1240"/>
      <c r="BC47" s="1240"/>
      <c r="BD47" s="1240"/>
      <c r="BE47" s="1240"/>
      <c r="BF47" s="1240"/>
      <c r="BG47" s="1240"/>
      <c r="BH47" s="1240"/>
      <c r="BI47" s="1240"/>
      <c r="BJ47" s="1240"/>
      <c r="BK47" s="1240"/>
      <c r="BL47" s="1240"/>
      <c r="BM47" s="1240"/>
      <c r="BN47" s="1240"/>
      <c r="BO47" s="1240"/>
      <c r="BP47" s="1240"/>
      <c r="BQ47" s="1240"/>
      <c r="BR47" s="1240"/>
      <c r="BS47" s="1240"/>
      <c r="BT47" s="1241"/>
      <c r="BU47" s="539">
        <v>46</v>
      </c>
    </row>
    <row r="48" spans="1:73" ht="12.6" customHeight="1">
      <c r="A48" s="539">
        <v>47</v>
      </c>
      <c r="B48" s="204"/>
      <c r="C48" s="519"/>
      <c r="D48" s="594"/>
      <c r="E48" s="1182"/>
      <c r="F48" s="332"/>
      <c r="G48" s="340"/>
      <c r="H48" s="340"/>
      <c r="I48" s="340"/>
      <c r="J48" s="340"/>
      <c r="K48" s="651"/>
      <c r="L48" s="348" t="s">
        <v>193</v>
      </c>
      <c r="M48" s="349"/>
      <c r="N48" s="655"/>
      <c r="O48" s="1178" t="s">
        <v>40</v>
      </c>
      <c r="P48" s="1179"/>
      <c r="Q48" s="323"/>
      <c r="R48" s="323" t="s">
        <v>127</v>
      </c>
      <c r="S48" s="323"/>
      <c r="T48" s="323" t="s">
        <v>126</v>
      </c>
      <c r="U48" s="323"/>
      <c r="V48" s="324" t="s">
        <v>44</v>
      </c>
      <c r="W48" s="366"/>
      <c r="X48" s="352" t="s">
        <v>40</v>
      </c>
      <c r="Y48" s="354"/>
      <c r="Z48" s="323" t="s">
        <v>127</v>
      </c>
      <c r="AA48" s="323"/>
      <c r="AB48" s="323" t="s">
        <v>126</v>
      </c>
      <c r="AC48" s="323"/>
      <c r="AD48" s="323" t="s">
        <v>44</v>
      </c>
      <c r="AE48" s="323" t="s">
        <v>44</v>
      </c>
      <c r="AF48" s="352"/>
      <c r="AG48" s="352"/>
      <c r="AH48" s="353"/>
      <c r="AI48" s="704"/>
      <c r="AJ48" s="355" t="s">
        <v>158</v>
      </c>
      <c r="AK48" s="539">
        <v>47</v>
      </c>
      <c r="AL48" s="912"/>
      <c r="AM48" s="1162"/>
      <c r="AN48" s="341"/>
      <c r="AO48" s="342"/>
      <c r="AP48" s="342"/>
      <c r="AQ48" s="342"/>
      <c r="AR48" s="342"/>
      <c r="AS48" s="342"/>
      <c r="AT48" s="342"/>
      <c r="AU48" s="573"/>
      <c r="AV48" s="1149" t="s">
        <v>131</v>
      </c>
      <c r="AW48" s="1150"/>
      <c r="AX48" s="1150"/>
      <c r="AY48" s="1151"/>
      <c r="AZ48" s="1236" t="s">
        <v>403</v>
      </c>
      <c r="BA48" s="1237"/>
      <c r="BB48" s="1237"/>
      <c r="BC48" s="1237"/>
      <c r="BD48" s="1237"/>
      <c r="BE48" s="1237"/>
      <c r="BF48" s="1237"/>
      <c r="BG48" s="1237"/>
      <c r="BH48" s="1237"/>
      <c r="BI48" s="1237"/>
      <c r="BJ48" s="1237"/>
      <c r="BK48" s="1237"/>
      <c r="BL48" s="1237"/>
      <c r="BM48" s="1237"/>
      <c r="BN48" s="1237"/>
      <c r="BO48" s="1237"/>
      <c r="BP48" s="1237"/>
      <c r="BQ48" s="1237"/>
      <c r="BR48" s="1237"/>
      <c r="BS48" s="1237"/>
      <c r="BT48" s="1238"/>
      <c r="BU48" s="539">
        <v>47</v>
      </c>
    </row>
    <row r="49" spans="1:73" ht="12.6" customHeight="1">
      <c r="A49" s="539">
        <v>48</v>
      </c>
      <c r="B49" s="204"/>
      <c r="C49" s="519"/>
      <c r="D49" s="594"/>
      <c r="E49" s="1182"/>
      <c r="F49" s="332"/>
      <c r="G49" s="340"/>
      <c r="H49" s="340"/>
      <c r="I49" s="340"/>
      <c r="J49" s="340"/>
      <c r="K49" s="651"/>
      <c r="L49" s="330" t="s">
        <v>150</v>
      </c>
      <c r="M49" s="340"/>
      <c r="N49" s="651"/>
      <c r="O49" s="1147"/>
      <c r="P49" s="1148"/>
      <c r="Q49" s="328"/>
      <c r="R49" s="328"/>
      <c r="S49" s="328"/>
      <c r="T49" s="328"/>
      <c r="U49" s="328"/>
      <c r="V49" s="267"/>
      <c r="W49" s="346" t="s">
        <v>156</v>
      </c>
      <c r="X49" s="134"/>
      <c r="Y49" s="248"/>
      <c r="Z49" s="328"/>
      <c r="AA49" s="328"/>
      <c r="AB49" s="328"/>
      <c r="AC49" s="328"/>
      <c r="AD49" s="328"/>
      <c r="AE49" s="328"/>
      <c r="AF49" s="134" t="s">
        <v>157</v>
      </c>
      <c r="AG49" s="134"/>
      <c r="AH49" s="357"/>
      <c r="AI49" s="358"/>
      <c r="AJ49" s="359"/>
      <c r="AK49" s="539">
        <v>48</v>
      </c>
      <c r="AL49" s="912"/>
      <c r="AM49" s="1162"/>
      <c r="AN49" s="341"/>
      <c r="AO49" s="342"/>
      <c r="AP49" s="342"/>
      <c r="AQ49" s="342"/>
      <c r="AR49" s="342"/>
      <c r="AS49" s="342"/>
      <c r="AT49" s="342"/>
      <c r="AU49" s="573"/>
      <c r="AV49" s="1152"/>
      <c r="AW49" s="1153"/>
      <c r="AX49" s="1153"/>
      <c r="AY49" s="1154"/>
      <c r="AZ49" s="1239"/>
      <c r="BA49" s="1240"/>
      <c r="BB49" s="1240"/>
      <c r="BC49" s="1240"/>
      <c r="BD49" s="1240"/>
      <c r="BE49" s="1240"/>
      <c r="BF49" s="1240"/>
      <c r="BG49" s="1240"/>
      <c r="BH49" s="1240"/>
      <c r="BI49" s="1240"/>
      <c r="BJ49" s="1240"/>
      <c r="BK49" s="1240"/>
      <c r="BL49" s="1240"/>
      <c r="BM49" s="1240"/>
      <c r="BN49" s="1240"/>
      <c r="BO49" s="1240"/>
      <c r="BP49" s="1240"/>
      <c r="BQ49" s="1240"/>
      <c r="BR49" s="1240"/>
      <c r="BS49" s="1240"/>
      <c r="BT49" s="1241"/>
      <c r="BU49" s="539">
        <v>48</v>
      </c>
    </row>
    <row r="50" spans="1:73" ht="12.6" customHeight="1">
      <c r="A50" s="539">
        <v>49</v>
      </c>
      <c r="B50" s="204"/>
      <c r="C50" s="519"/>
      <c r="D50" s="594"/>
      <c r="E50" s="1182"/>
      <c r="F50" s="1063" t="s">
        <v>161</v>
      </c>
      <c r="G50" s="1064"/>
      <c r="H50" s="1064"/>
      <c r="I50" s="1064"/>
      <c r="J50" s="1064"/>
      <c r="K50" s="1065"/>
      <c r="L50" s="1143" t="s">
        <v>153</v>
      </c>
      <c r="M50" s="1064"/>
      <c r="N50" s="1065"/>
      <c r="O50" s="1145" t="s">
        <v>40</v>
      </c>
      <c r="P50" s="1146"/>
      <c r="Q50" s="326"/>
      <c r="R50" s="326" t="s">
        <v>127</v>
      </c>
      <c r="S50" s="326"/>
      <c r="T50" s="326" t="s">
        <v>126</v>
      </c>
      <c r="U50" s="326"/>
      <c r="V50" s="369" t="s">
        <v>44</v>
      </c>
      <c r="W50" s="1143" t="s">
        <v>152</v>
      </c>
      <c r="X50" s="1064"/>
      <c r="Y50" s="1065"/>
      <c r="Z50" s="325"/>
      <c r="AA50" s="521"/>
      <c r="AB50" s="325"/>
      <c r="AC50" s="369" t="s">
        <v>159</v>
      </c>
      <c r="AD50" s="1143" t="s">
        <v>149</v>
      </c>
      <c r="AE50" s="1065"/>
      <c r="AF50" s="325"/>
      <c r="AG50" s="325"/>
      <c r="AH50" s="325"/>
      <c r="AI50" s="325"/>
      <c r="AJ50" s="327" t="s">
        <v>39</v>
      </c>
      <c r="AK50" s="539">
        <v>49</v>
      </c>
      <c r="AL50" s="912"/>
      <c r="AM50" s="1162"/>
      <c r="AN50" s="38"/>
      <c r="AO50" s="132"/>
      <c r="AP50" s="132"/>
      <c r="AQ50" s="132"/>
      <c r="AR50" s="132"/>
      <c r="AS50" s="132"/>
      <c r="AT50" s="132"/>
      <c r="AU50" s="194"/>
      <c r="AV50" s="1149" t="s">
        <v>267</v>
      </c>
      <c r="AW50" s="1150"/>
      <c r="AX50" s="1150"/>
      <c r="AY50" s="1151"/>
      <c r="AZ50" s="1236" t="s">
        <v>404</v>
      </c>
      <c r="BA50" s="1237"/>
      <c r="BB50" s="1237"/>
      <c r="BC50" s="1237"/>
      <c r="BD50" s="1237"/>
      <c r="BE50" s="1237"/>
      <c r="BF50" s="1237"/>
      <c r="BG50" s="1237"/>
      <c r="BH50" s="1237"/>
      <c r="BI50" s="1237"/>
      <c r="BJ50" s="1237"/>
      <c r="BK50" s="1237"/>
      <c r="BL50" s="1237"/>
      <c r="BM50" s="1237"/>
      <c r="BN50" s="1237"/>
      <c r="BO50" s="1237"/>
      <c r="BP50" s="1237"/>
      <c r="BQ50" s="1237"/>
      <c r="BR50" s="1237"/>
      <c r="BS50" s="1237"/>
      <c r="BT50" s="1238"/>
      <c r="BU50" s="539">
        <v>49</v>
      </c>
    </row>
    <row r="51" spans="1:73" ht="12.6" customHeight="1">
      <c r="A51" s="539">
        <v>50</v>
      </c>
      <c r="B51" s="204"/>
      <c r="C51" s="519"/>
      <c r="D51" s="594"/>
      <c r="E51" s="1182"/>
      <c r="F51" s="1072"/>
      <c r="G51" s="1073"/>
      <c r="H51" s="1073"/>
      <c r="I51" s="1073"/>
      <c r="J51" s="1073"/>
      <c r="K51" s="1074"/>
      <c r="L51" s="1144"/>
      <c r="M51" s="1073"/>
      <c r="N51" s="1074"/>
      <c r="O51" s="1147"/>
      <c r="P51" s="1148"/>
      <c r="Q51" s="294"/>
      <c r="R51" s="294"/>
      <c r="S51" s="294"/>
      <c r="T51" s="294"/>
      <c r="U51" s="294"/>
      <c r="V51" s="268"/>
      <c r="W51" s="1144"/>
      <c r="X51" s="1073"/>
      <c r="Y51" s="1074"/>
      <c r="Z51" s="710"/>
      <c r="AA51" s="329"/>
      <c r="AB51" s="710"/>
      <c r="AC51" s="329"/>
      <c r="AD51" s="1144"/>
      <c r="AE51" s="1074"/>
      <c r="AF51" s="710"/>
      <c r="AG51" s="710"/>
      <c r="AH51" s="710"/>
      <c r="AI51" s="710"/>
      <c r="AJ51" s="711"/>
      <c r="AK51" s="539">
        <v>50</v>
      </c>
      <c r="AL51" s="912"/>
      <c r="AM51" s="1162"/>
      <c r="AN51" s="151"/>
      <c r="AO51" s="132"/>
      <c r="AP51" s="132"/>
      <c r="AQ51" s="132"/>
      <c r="AR51" s="132"/>
      <c r="AS51" s="132"/>
      <c r="AT51" s="132"/>
      <c r="AU51" s="194"/>
      <c r="AV51" s="1152"/>
      <c r="AW51" s="1153"/>
      <c r="AX51" s="1153"/>
      <c r="AY51" s="1154"/>
      <c r="AZ51" s="1239"/>
      <c r="BA51" s="1240"/>
      <c r="BB51" s="1240"/>
      <c r="BC51" s="1240"/>
      <c r="BD51" s="1240"/>
      <c r="BE51" s="1240"/>
      <c r="BF51" s="1240"/>
      <c r="BG51" s="1240"/>
      <c r="BH51" s="1240"/>
      <c r="BI51" s="1240"/>
      <c r="BJ51" s="1240"/>
      <c r="BK51" s="1240"/>
      <c r="BL51" s="1240"/>
      <c r="BM51" s="1240"/>
      <c r="BN51" s="1240"/>
      <c r="BO51" s="1240"/>
      <c r="BP51" s="1240"/>
      <c r="BQ51" s="1240"/>
      <c r="BR51" s="1240"/>
      <c r="BS51" s="1240"/>
      <c r="BT51" s="1241"/>
      <c r="BU51" s="539">
        <v>50</v>
      </c>
    </row>
    <row r="52" spans="1:73" ht="12.6" customHeight="1">
      <c r="A52" s="539">
        <v>51</v>
      </c>
      <c r="B52" s="321"/>
      <c r="C52" s="519"/>
      <c r="D52" s="594"/>
      <c r="E52" s="1182"/>
      <c r="F52" s="332"/>
      <c r="G52" s="340"/>
      <c r="H52" s="340"/>
      <c r="I52" s="342"/>
      <c r="J52" s="342"/>
      <c r="K52" s="342"/>
      <c r="L52" s="1143" t="s">
        <v>323</v>
      </c>
      <c r="M52" s="1064"/>
      <c r="N52" s="1065"/>
      <c r="O52" s="1143" t="s">
        <v>154</v>
      </c>
      <c r="P52" s="1064"/>
      <c r="Q52" s="1065"/>
      <c r="R52" s="1145" t="s">
        <v>40</v>
      </c>
      <c r="S52" s="1146"/>
      <c r="T52" s="333"/>
      <c r="U52" s="333" t="s">
        <v>127</v>
      </c>
      <c r="V52" s="333"/>
      <c r="W52" s="333" t="s">
        <v>126</v>
      </c>
      <c r="X52" s="333"/>
      <c r="Y52" s="333" t="s">
        <v>44</v>
      </c>
      <c r="Z52" s="1143" t="s">
        <v>155</v>
      </c>
      <c r="AA52" s="1064"/>
      <c r="AB52" s="1065"/>
      <c r="AC52" s="1145" t="s">
        <v>40</v>
      </c>
      <c r="AD52" s="1146"/>
      <c r="AE52" s="333"/>
      <c r="AF52" s="333" t="s">
        <v>127</v>
      </c>
      <c r="AG52" s="333"/>
      <c r="AH52" s="333" t="s">
        <v>126</v>
      </c>
      <c r="AI52" s="333"/>
      <c r="AJ52" s="335" t="s">
        <v>44</v>
      </c>
      <c r="AK52" s="539">
        <v>51</v>
      </c>
      <c r="AL52" s="912"/>
      <c r="AM52" s="1162"/>
      <c r="AN52" s="151"/>
      <c r="AO52" s="132"/>
      <c r="AP52" s="132"/>
      <c r="AQ52" s="132"/>
      <c r="AR52" s="132"/>
      <c r="AS52" s="132"/>
      <c r="AT52" s="132"/>
      <c r="AU52" s="194"/>
      <c r="AV52" s="471"/>
      <c r="AW52" s="170"/>
      <c r="AX52" s="170"/>
      <c r="AY52" s="170"/>
      <c r="AZ52" s="464" t="s">
        <v>136</v>
      </c>
      <c r="BA52" s="27" t="s">
        <v>244</v>
      </c>
      <c r="BB52" s="133"/>
      <c r="BC52" s="20" t="s">
        <v>0</v>
      </c>
      <c r="BD52" s="21"/>
      <c r="BE52" s="20" t="s">
        <v>1</v>
      </c>
      <c r="BF52" s="22"/>
      <c r="BG52" s="21" t="s">
        <v>6</v>
      </c>
      <c r="BH52" s="21"/>
      <c r="BI52" s="487"/>
      <c r="BJ52" s="26" t="s">
        <v>136</v>
      </c>
      <c r="BK52" s="27" t="s">
        <v>244</v>
      </c>
      <c r="BL52" s="293"/>
      <c r="BM52" s="20" t="s">
        <v>0</v>
      </c>
      <c r="BN52" s="21"/>
      <c r="BO52" s="20" t="s">
        <v>1</v>
      </c>
      <c r="BP52" s="22"/>
      <c r="BQ52" s="21" t="s">
        <v>6</v>
      </c>
      <c r="BR52" s="21"/>
      <c r="BS52" s="574"/>
      <c r="BT52" s="575"/>
      <c r="BU52" s="539">
        <v>51</v>
      </c>
    </row>
    <row r="53" spans="1:73" ht="12.6" customHeight="1">
      <c r="A53" s="539">
        <v>52</v>
      </c>
      <c r="B53" s="321"/>
      <c r="C53" s="519"/>
      <c r="D53" s="594"/>
      <c r="E53" s="1182"/>
      <c r="F53" s="332" t="s">
        <v>326</v>
      </c>
      <c r="G53" s="340"/>
      <c r="H53" s="340"/>
      <c r="I53" s="342"/>
      <c r="J53" s="342"/>
      <c r="K53" s="342"/>
      <c r="L53" s="1160"/>
      <c r="M53" s="1067"/>
      <c r="N53" s="1068"/>
      <c r="O53" s="1160"/>
      <c r="P53" s="1067"/>
      <c r="Q53" s="1068"/>
      <c r="R53" s="1176"/>
      <c r="S53" s="1177"/>
      <c r="T53" s="328"/>
      <c r="U53" s="328"/>
      <c r="V53" s="328"/>
      <c r="W53" s="328"/>
      <c r="X53" s="328"/>
      <c r="Y53" s="328"/>
      <c r="Z53" s="1160"/>
      <c r="AA53" s="1067"/>
      <c r="AB53" s="1068"/>
      <c r="AC53" s="1176"/>
      <c r="AD53" s="1177"/>
      <c r="AE53" s="328"/>
      <c r="AF53" s="328"/>
      <c r="AG53" s="328"/>
      <c r="AH53" s="328"/>
      <c r="AI53" s="328"/>
      <c r="AJ53" s="343"/>
      <c r="AK53" s="539">
        <v>52</v>
      </c>
      <c r="AL53" s="912"/>
      <c r="AM53" s="1162"/>
      <c r="AN53" s="151"/>
      <c r="AO53" s="132"/>
      <c r="AP53" s="132"/>
      <c r="AQ53" s="132"/>
      <c r="AR53" s="132"/>
      <c r="AS53" s="132"/>
      <c r="AT53" s="132"/>
      <c r="AU53" s="194"/>
      <c r="AV53" s="440" t="s">
        <v>245</v>
      </c>
      <c r="AW53" s="27"/>
      <c r="AX53" s="27"/>
      <c r="AY53" s="27"/>
      <c r="AZ53" s="464"/>
      <c r="BA53" s="27"/>
      <c r="BB53" s="133"/>
      <c r="BC53" s="949" t="s">
        <v>391</v>
      </c>
      <c r="BD53" s="949" t="s">
        <v>337</v>
      </c>
      <c r="BE53" s="949" t="s">
        <v>391</v>
      </c>
      <c r="BF53" s="949" t="s">
        <v>336</v>
      </c>
      <c r="BG53" s="949" t="s">
        <v>339</v>
      </c>
      <c r="BH53" s="934" t="s">
        <v>336</v>
      </c>
      <c r="BI53" s="267" t="s">
        <v>117</v>
      </c>
      <c r="BJ53" s="26"/>
      <c r="BK53" s="27"/>
      <c r="BL53" s="293"/>
      <c r="BM53" s="949" t="s">
        <v>391</v>
      </c>
      <c r="BN53" s="949" t="s">
        <v>337</v>
      </c>
      <c r="BO53" s="949" t="s">
        <v>391</v>
      </c>
      <c r="BP53" s="949" t="s">
        <v>390</v>
      </c>
      <c r="BQ53" s="949" t="s">
        <v>389</v>
      </c>
      <c r="BR53" s="934" t="s">
        <v>391</v>
      </c>
      <c r="BS53" s="514"/>
      <c r="BT53" s="515"/>
      <c r="BU53" s="539">
        <v>52</v>
      </c>
    </row>
    <row r="54" spans="1:73" ht="12.6" customHeight="1">
      <c r="A54" s="539">
        <v>53</v>
      </c>
      <c r="B54" s="321"/>
      <c r="C54" s="519"/>
      <c r="D54" s="594"/>
      <c r="E54" s="1182"/>
      <c r="F54" s="332"/>
      <c r="G54" s="340"/>
      <c r="H54" s="340"/>
      <c r="I54" s="342"/>
      <c r="J54" s="342"/>
      <c r="K54" s="342"/>
      <c r="L54" s="1180" t="s">
        <v>324</v>
      </c>
      <c r="M54" s="1070"/>
      <c r="N54" s="1071"/>
      <c r="O54" s="1180" t="s">
        <v>154</v>
      </c>
      <c r="P54" s="1070"/>
      <c r="Q54" s="1071"/>
      <c r="R54" s="1178" t="s">
        <v>40</v>
      </c>
      <c r="S54" s="1179"/>
      <c r="T54" s="323"/>
      <c r="U54" s="323" t="s">
        <v>127</v>
      </c>
      <c r="V54" s="323"/>
      <c r="W54" s="323" t="s">
        <v>126</v>
      </c>
      <c r="X54" s="323"/>
      <c r="Y54" s="323" t="s">
        <v>44</v>
      </c>
      <c r="Z54" s="1180" t="s">
        <v>155</v>
      </c>
      <c r="AA54" s="1070"/>
      <c r="AB54" s="1071"/>
      <c r="AC54" s="1178" t="s">
        <v>40</v>
      </c>
      <c r="AD54" s="1179"/>
      <c r="AE54" s="323"/>
      <c r="AF54" s="323" t="s">
        <v>127</v>
      </c>
      <c r="AG54" s="323"/>
      <c r="AH54" s="323" t="s">
        <v>126</v>
      </c>
      <c r="AI54" s="323"/>
      <c r="AJ54" s="355" t="s">
        <v>44</v>
      </c>
      <c r="AK54" s="539">
        <v>53</v>
      </c>
      <c r="AL54" s="912"/>
      <c r="AM54" s="1163"/>
      <c r="AN54" s="341"/>
      <c r="AO54" s="132"/>
      <c r="AP54" s="132"/>
      <c r="AQ54" s="132"/>
      <c r="AR54" s="132"/>
      <c r="AS54" s="132"/>
      <c r="AT54" s="132"/>
      <c r="AU54" s="194"/>
      <c r="AV54" s="440"/>
      <c r="AW54" s="27"/>
      <c r="AX54" s="27"/>
      <c r="AY54" s="446"/>
      <c r="AZ54" s="876" t="s">
        <v>400</v>
      </c>
      <c r="BA54" s="10" t="s">
        <v>40</v>
      </c>
      <c r="BB54" s="293"/>
      <c r="BC54" s="950"/>
      <c r="BD54" s="950"/>
      <c r="BE54" s="950"/>
      <c r="BF54" s="950"/>
      <c r="BG54" s="950"/>
      <c r="BH54" s="935"/>
      <c r="BI54" s="267"/>
      <c r="BJ54" s="877" t="s">
        <v>400</v>
      </c>
      <c r="BK54" s="10" t="s">
        <v>40</v>
      </c>
      <c r="BL54" s="45"/>
      <c r="BM54" s="950"/>
      <c r="BN54" s="950"/>
      <c r="BO54" s="950"/>
      <c r="BP54" s="950"/>
      <c r="BQ54" s="950"/>
      <c r="BR54" s="935"/>
      <c r="BS54" s="516"/>
      <c r="BT54" s="517"/>
      <c r="BU54" s="539">
        <v>53</v>
      </c>
    </row>
    <row r="55" spans="1:73" ht="12.6" customHeight="1">
      <c r="A55" s="539">
        <v>54</v>
      </c>
      <c r="B55" s="321"/>
      <c r="C55" s="519"/>
      <c r="D55" s="594"/>
      <c r="E55" s="1182"/>
      <c r="F55" s="332"/>
      <c r="G55" s="340"/>
      <c r="H55" s="340"/>
      <c r="I55" s="342"/>
      <c r="J55" s="342"/>
      <c r="K55" s="342"/>
      <c r="L55" s="1144"/>
      <c r="M55" s="1073"/>
      <c r="N55" s="1074"/>
      <c r="O55" s="1144"/>
      <c r="P55" s="1073"/>
      <c r="Q55" s="1074"/>
      <c r="R55" s="1176"/>
      <c r="S55" s="1177"/>
      <c r="T55" s="328"/>
      <c r="U55" s="328"/>
      <c r="V55" s="328"/>
      <c r="W55" s="294"/>
      <c r="X55" s="294"/>
      <c r="Y55" s="294"/>
      <c r="Z55" s="1144"/>
      <c r="AA55" s="1073"/>
      <c r="AB55" s="1074"/>
      <c r="AC55" s="1176"/>
      <c r="AD55" s="1177"/>
      <c r="AE55" s="294"/>
      <c r="AF55" s="294"/>
      <c r="AG55" s="294"/>
      <c r="AH55" s="294"/>
      <c r="AI55" s="294"/>
      <c r="AJ55" s="334"/>
      <c r="AK55" s="539">
        <v>54</v>
      </c>
      <c r="AL55" s="912"/>
      <c r="AM55" s="1161" t="s">
        <v>228</v>
      </c>
      <c r="AN55" s="301"/>
      <c r="AO55" s="1135" t="s">
        <v>223</v>
      </c>
      <c r="AP55" s="1135"/>
      <c r="AQ55" s="1135"/>
      <c r="AR55" s="1135"/>
      <c r="AS55" s="1135"/>
      <c r="AT55" s="1135"/>
      <c r="AU55" s="1136"/>
      <c r="AV55" s="93"/>
      <c r="AW55" s="93" t="s">
        <v>136</v>
      </c>
      <c r="AX55" s="162" t="s">
        <v>224</v>
      </c>
      <c r="AY55" s="162"/>
      <c r="AZ55" s="162"/>
      <c r="BA55" s="162"/>
      <c r="BB55" s="162"/>
      <c r="BC55" s="162"/>
      <c r="BD55" s="427"/>
      <c r="BE55" s="162"/>
      <c r="BF55" s="162"/>
      <c r="BG55" s="162"/>
      <c r="BH55" s="162"/>
      <c r="BI55" s="162"/>
      <c r="BJ55" s="162"/>
      <c r="BK55" s="162"/>
      <c r="BL55" s="162"/>
      <c r="BM55" s="162"/>
      <c r="BN55" s="162"/>
      <c r="BO55" s="162"/>
      <c r="BP55" s="162"/>
      <c r="BQ55" s="162"/>
      <c r="BR55" s="92"/>
      <c r="BS55" s="92"/>
      <c r="BT55" s="313"/>
      <c r="BU55" s="539">
        <v>54</v>
      </c>
    </row>
    <row r="56" spans="1:73" ht="12.6" customHeight="1">
      <c r="A56" s="539">
        <v>55</v>
      </c>
      <c r="B56" s="321"/>
      <c r="C56" s="519"/>
      <c r="D56" s="714"/>
      <c r="E56" s="1182"/>
      <c r="F56" s="1063" t="s">
        <v>112</v>
      </c>
      <c r="G56" s="1064"/>
      <c r="H56" s="1064"/>
      <c r="I56" s="1064"/>
      <c r="J56" s="1064"/>
      <c r="K56" s="1064"/>
      <c r="L56" s="1064"/>
      <c r="M56" s="1064"/>
      <c r="N56" s="1065"/>
      <c r="O56" s="1145" t="s">
        <v>40</v>
      </c>
      <c r="P56" s="1146"/>
      <c r="Q56" s="326"/>
      <c r="R56" s="326" t="s">
        <v>127</v>
      </c>
      <c r="S56" s="326"/>
      <c r="T56" s="326" t="s">
        <v>126</v>
      </c>
      <c r="U56" s="326"/>
      <c r="V56" s="327" t="s">
        <v>44</v>
      </c>
      <c r="W56" s="720" t="s">
        <v>203</v>
      </c>
      <c r="X56" s="721"/>
      <c r="Y56" s="721"/>
      <c r="Z56" s="721"/>
      <c r="AA56" s="721"/>
      <c r="AB56" s="721"/>
      <c r="AC56" s="722"/>
      <c r="AD56" s="720" t="s">
        <v>204</v>
      </c>
      <c r="AE56" s="721"/>
      <c r="AF56" s="721"/>
      <c r="AG56" s="721"/>
      <c r="AH56" s="721"/>
      <c r="AI56" s="721"/>
      <c r="AJ56" s="722"/>
      <c r="AK56" s="539">
        <v>55</v>
      </c>
      <c r="AL56" s="912"/>
      <c r="AM56" s="1162"/>
      <c r="AN56" s="435" t="s">
        <v>144</v>
      </c>
      <c r="AO56" s="1137"/>
      <c r="AP56" s="1137"/>
      <c r="AQ56" s="1137"/>
      <c r="AR56" s="1137"/>
      <c r="AS56" s="1137"/>
      <c r="AT56" s="1137"/>
      <c r="AU56" s="1138"/>
      <c r="AV56" s="70"/>
      <c r="AW56" s="70" t="s">
        <v>136</v>
      </c>
      <c r="AX56" s="170" t="s">
        <v>225</v>
      </c>
      <c r="AY56" s="170"/>
      <c r="AZ56" s="170"/>
      <c r="BA56" s="303" t="s">
        <v>235</v>
      </c>
      <c r="BB56" s="303"/>
      <c r="BC56" s="170"/>
      <c r="BD56" s="425"/>
      <c r="BE56" s="170"/>
      <c r="BF56" s="170"/>
      <c r="BG56" s="170"/>
      <c r="BH56" s="170"/>
      <c r="BI56" s="170"/>
      <c r="BJ56" s="170"/>
      <c r="BK56" s="170"/>
      <c r="BL56" s="170"/>
      <c r="BM56" s="170"/>
      <c r="BN56" s="170"/>
      <c r="BO56" s="170"/>
      <c r="BP56" s="170"/>
      <c r="BQ56" s="170"/>
      <c r="BR56" s="109"/>
      <c r="BS56" s="109"/>
      <c r="BT56" s="216"/>
      <c r="BU56" s="539">
        <v>55</v>
      </c>
    </row>
    <row r="57" spans="1:73" ht="12.6" customHeight="1">
      <c r="A57" s="539">
        <v>56</v>
      </c>
      <c r="B57" s="321"/>
      <c r="C57" s="519"/>
      <c r="D57" s="714"/>
      <c r="E57" s="1182"/>
      <c r="F57" s="1066"/>
      <c r="G57" s="1067"/>
      <c r="H57" s="1067"/>
      <c r="I57" s="1067"/>
      <c r="J57" s="1067"/>
      <c r="K57" s="1067"/>
      <c r="L57" s="1067"/>
      <c r="M57" s="1067"/>
      <c r="N57" s="1068"/>
      <c r="O57" s="1176"/>
      <c r="P57" s="1177"/>
      <c r="Q57" s="328"/>
      <c r="R57" s="328"/>
      <c r="S57" s="328"/>
      <c r="T57" s="328"/>
      <c r="U57" s="328"/>
      <c r="V57" s="343"/>
      <c r="W57" s="723"/>
      <c r="X57" s="724"/>
      <c r="Y57" s="724"/>
      <c r="Z57" s="724"/>
      <c r="AA57" s="724"/>
      <c r="AB57" s="724"/>
      <c r="AC57" s="725"/>
      <c r="AD57" s="723"/>
      <c r="AE57" s="724"/>
      <c r="AF57" s="724"/>
      <c r="AG57" s="724"/>
      <c r="AH57" s="724"/>
      <c r="AI57" s="724"/>
      <c r="AJ57" s="725"/>
      <c r="AK57" s="539">
        <v>56</v>
      </c>
      <c r="AL57" s="912"/>
      <c r="AM57" s="1162"/>
      <c r="AN57" s="296"/>
      <c r="AO57" s="1139"/>
      <c r="AP57" s="1139"/>
      <c r="AQ57" s="1139"/>
      <c r="AR57" s="1139"/>
      <c r="AS57" s="1139"/>
      <c r="AT57" s="1139"/>
      <c r="AU57" s="1140"/>
      <c r="AV57" s="70"/>
      <c r="AW57" s="70" t="s">
        <v>136</v>
      </c>
      <c r="AX57" s="170" t="s">
        <v>226</v>
      </c>
      <c r="AY57" s="170"/>
      <c r="AZ57" s="170"/>
      <c r="BA57" s="303" t="s">
        <v>236</v>
      </c>
      <c r="BB57" s="303"/>
      <c r="BC57" s="170"/>
      <c r="BD57" s="425"/>
      <c r="BE57" s="170"/>
      <c r="BF57" s="170"/>
      <c r="BG57" s="170"/>
      <c r="BH57" s="170"/>
      <c r="BI57" s="170"/>
      <c r="BJ57" s="170"/>
      <c r="BK57" s="170"/>
      <c r="BL57" s="170"/>
      <c r="BM57" s="170"/>
      <c r="BN57" s="170"/>
      <c r="BO57" s="170"/>
      <c r="BP57" s="170"/>
      <c r="BQ57" s="170"/>
      <c r="BR57" s="109"/>
      <c r="BS57" s="109"/>
      <c r="BT57" s="216"/>
      <c r="BU57" s="539">
        <v>56</v>
      </c>
    </row>
    <row r="58" spans="1:73" ht="12.6" customHeight="1">
      <c r="A58" s="539">
        <v>57</v>
      </c>
      <c r="B58" s="16"/>
      <c r="C58" s="519"/>
      <c r="D58" s="714"/>
      <c r="E58" s="1182"/>
      <c r="F58" s="1069" t="s">
        <v>160</v>
      </c>
      <c r="G58" s="1070"/>
      <c r="H58" s="1070"/>
      <c r="I58" s="1070"/>
      <c r="J58" s="1070"/>
      <c r="K58" s="1070"/>
      <c r="L58" s="1070"/>
      <c r="M58" s="1070"/>
      <c r="N58" s="1071"/>
      <c r="O58" s="1178" t="s">
        <v>40</v>
      </c>
      <c r="P58" s="1179"/>
      <c r="Q58" s="323"/>
      <c r="R58" s="323" t="s">
        <v>127</v>
      </c>
      <c r="S58" s="323"/>
      <c r="T58" s="323" t="s">
        <v>126</v>
      </c>
      <c r="U58" s="323"/>
      <c r="V58" s="355" t="s">
        <v>44</v>
      </c>
      <c r="W58" s="207"/>
      <c r="X58" s="726"/>
      <c r="Y58" s="726"/>
      <c r="Z58" s="726"/>
      <c r="AA58" s="726"/>
      <c r="AB58" s="726"/>
      <c r="AC58" s="208"/>
      <c r="AD58" s="207"/>
      <c r="AE58" s="726"/>
      <c r="AF58" s="726"/>
      <c r="AG58" s="726"/>
      <c r="AH58" s="726"/>
      <c r="AI58" s="726"/>
      <c r="AJ58" s="208"/>
      <c r="AK58" s="539">
        <v>57</v>
      </c>
      <c r="AL58" s="912"/>
      <c r="AM58" s="1162"/>
      <c r="AN58" s="300"/>
      <c r="AO58" s="301"/>
      <c r="AP58" s="301"/>
      <c r="AQ58" s="301"/>
      <c r="AR58" s="301"/>
      <c r="AS58" s="301"/>
      <c r="AT58" s="301"/>
      <c r="AU58" s="302"/>
      <c r="AV58" s="93"/>
      <c r="AW58" s="49" t="s">
        <v>35</v>
      </c>
      <c r="AX58" s="93" t="s">
        <v>242</v>
      </c>
      <c r="AY58" s="93"/>
      <c r="AZ58" s="93"/>
      <c r="BA58" s="93"/>
      <c r="BB58" s="93"/>
      <c r="BC58" s="93"/>
      <c r="BD58" s="93"/>
      <c r="BE58" s="93"/>
      <c r="BF58" s="93"/>
      <c r="BG58" s="93"/>
      <c r="BH58" s="49"/>
      <c r="BI58" s="49" t="s">
        <v>35</v>
      </c>
      <c r="BJ58" s="93" t="s">
        <v>229</v>
      </c>
      <c r="BK58" s="93"/>
      <c r="BL58" s="93"/>
      <c r="BM58" s="93"/>
      <c r="BN58" s="93"/>
      <c r="BO58" s="93"/>
      <c r="BP58" s="93"/>
      <c r="BQ58" s="93"/>
      <c r="BR58" s="93"/>
      <c r="BS58" s="93"/>
      <c r="BT58" s="234"/>
      <c r="BU58" s="539">
        <v>57</v>
      </c>
    </row>
    <row r="59" spans="1:73" ht="12.6" customHeight="1">
      <c r="A59" s="539">
        <v>58</v>
      </c>
      <c r="B59" s="16"/>
      <c r="C59" s="519"/>
      <c r="D59" s="77"/>
      <c r="E59" s="1182"/>
      <c r="F59" s="1066"/>
      <c r="G59" s="1067"/>
      <c r="H59" s="1067"/>
      <c r="I59" s="1067"/>
      <c r="J59" s="1067"/>
      <c r="K59" s="1067"/>
      <c r="L59" s="1067"/>
      <c r="M59" s="1067"/>
      <c r="N59" s="1068"/>
      <c r="O59" s="1176"/>
      <c r="P59" s="1177"/>
      <c r="Q59" s="363"/>
      <c r="R59" s="363"/>
      <c r="S59" s="363"/>
      <c r="T59" s="363"/>
      <c r="U59" s="363"/>
      <c r="V59" s="364"/>
      <c r="W59" s="207"/>
      <c r="X59" s="726"/>
      <c r="Y59" s="726"/>
      <c r="Z59" s="726"/>
      <c r="AA59" s="726"/>
      <c r="AB59" s="726"/>
      <c r="AC59" s="208"/>
      <c r="AD59" s="207"/>
      <c r="AE59" s="726"/>
      <c r="AF59" s="726"/>
      <c r="AG59" s="726"/>
      <c r="AH59" s="726"/>
      <c r="AI59" s="726"/>
      <c r="AJ59" s="208"/>
      <c r="AK59" s="539">
        <v>58</v>
      </c>
      <c r="AL59" s="912"/>
      <c r="AM59" s="1162"/>
      <c r="AN59" s="265" t="s">
        <v>266</v>
      </c>
      <c r="AO59" s="1158" t="s">
        <v>237</v>
      </c>
      <c r="AP59" s="1158"/>
      <c r="AQ59" s="1158"/>
      <c r="AR59" s="1158"/>
      <c r="AS59" s="1158"/>
      <c r="AT59" s="1158"/>
      <c r="AU59" s="1159"/>
      <c r="AV59" s="303"/>
      <c r="AW59" s="303" t="s">
        <v>276</v>
      </c>
      <c r="AX59" s="170"/>
      <c r="AY59" s="170"/>
      <c r="AZ59" s="170"/>
      <c r="BA59" s="170"/>
      <c r="BB59" s="170"/>
      <c r="BC59" s="170"/>
      <c r="BD59" s="170"/>
      <c r="BE59" s="170"/>
      <c r="BF59" s="170"/>
      <c r="BG59" s="170"/>
      <c r="BH59" s="170"/>
      <c r="BI59" s="170"/>
      <c r="BJ59" s="170"/>
      <c r="BK59" s="170"/>
      <c r="BL59" s="170"/>
      <c r="BM59" s="170"/>
      <c r="BN59" s="170"/>
      <c r="BO59" s="170"/>
      <c r="BP59" s="170"/>
      <c r="BQ59" s="170"/>
      <c r="BR59" s="170"/>
      <c r="BS59" s="170"/>
      <c r="BT59" s="288"/>
      <c r="BU59" s="539">
        <v>58</v>
      </c>
    </row>
    <row r="60" spans="1:73" ht="12.6" customHeight="1">
      <c r="A60" s="539">
        <v>59</v>
      </c>
      <c r="B60" s="16"/>
      <c r="C60" s="519"/>
      <c r="D60" s="714"/>
      <c r="E60" s="1182"/>
      <c r="F60" s="1069" t="s">
        <v>113</v>
      </c>
      <c r="G60" s="1070"/>
      <c r="H60" s="1070"/>
      <c r="I60" s="1070"/>
      <c r="J60" s="1070"/>
      <c r="K60" s="1070"/>
      <c r="L60" s="1070"/>
      <c r="M60" s="1070"/>
      <c r="N60" s="1071"/>
      <c r="O60" s="1178" t="s">
        <v>40</v>
      </c>
      <c r="P60" s="1179"/>
      <c r="Q60" s="333"/>
      <c r="R60" s="333" t="s">
        <v>127</v>
      </c>
      <c r="S60" s="323"/>
      <c r="T60" s="323" t="s">
        <v>126</v>
      </c>
      <c r="U60" s="323"/>
      <c r="V60" s="355" t="s">
        <v>44</v>
      </c>
      <c r="W60" s="207"/>
      <c r="X60" s="726"/>
      <c r="Y60" s="726"/>
      <c r="Z60" s="726"/>
      <c r="AA60" s="726"/>
      <c r="AB60" s="726"/>
      <c r="AC60" s="208"/>
      <c r="AD60" s="207"/>
      <c r="AE60" s="726"/>
      <c r="AF60" s="726"/>
      <c r="AG60" s="726"/>
      <c r="AH60" s="726"/>
      <c r="AI60" s="726"/>
      <c r="AJ60" s="208"/>
      <c r="AK60" s="539">
        <v>59</v>
      </c>
      <c r="AL60" s="912"/>
      <c r="AM60" s="1162"/>
      <c r="AN60" s="436"/>
      <c r="AO60" s="1158"/>
      <c r="AP60" s="1158"/>
      <c r="AQ60" s="1158"/>
      <c r="AR60" s="1158"/>
      <c r="AS60" s="1158"/>
      <c r="AT60" s="1158"/>
      <c r="AU60" s="1159"/>
      <c r="AV60" s="65" t="s">
        <v>132</v>
      </c>
      <c r="AW60" s="66"/>
      <c r="AX60" s="482"/>
      <c r="AY60" s="482"/>
      <c r="AZ60" s="483"/>
      <c r="BA60" s="483"/>
      <c r="BB60" s="483"/>
      <c r="BC60" s="483"/>
      <c r="BD60" s="483" t="s">
        <v>135</v>
      </c>
      <c r="BE60" s="484"/>
      <c r="BF60" s="484"/>
      <c r="BG60" s="484"/>
      <c r="BH60" s="484"/>
      <c r="BI60" s="484"/>
      <c r="BJ60" s="66"/>
      <c r="BK60" s="491" t="s">
        <v>133</v>
      </c>
      <c r="BL60" s="66"/>
      <c r="BM60" s="373"/>
      <c r="BN60" s="373"/>
      <c r="BO60" s="484"/>
      <c r="BP60" s="484"/>
      <c r="BQ60" s="491"/>
      <c r="BR60" s="494"/>
      <c r="BS60" s="495"/>
      <c r="BT60" s="496"/>
      <c r="BU60" s="539">
        <v>59</v>
      </c>
    </row>
    <row r="61" spans="1:73" ht="12.6" customHeight="1">
      <c r="A61" s="539">
        <v>60</v>
      </c>
      <c r="B61" s="16"/>
      <c r="C61" s="519"/>
      <c r="D61" s="714"/>
      <c r="E61" s="1182"/>
      <c r="F61" s="1066"/>
      <c r="G61" s="1067"/>
      <c r="H61" s="1067"/>
      <c r="I61" s="1067"/>
      <c r="J61" s="1067"/>
      <c r="K61" s="1067"/>
      <c r="L61" s="1067"/>
      <c r="M61" s="1067"/>
      <c r="N61" s="1068"/>
      <c r="O61" s="1176"/>
      <c r="P61" s="1177"/>
      <c r="Q61" s="363"/>
      <c r="R61" s="363"/>
      <c r="S61" s="363"/>
      <c r="T61" s="363"/>
      <c r="U61" s="363"/>
      <c r="V61" s="364"/>
      <c r="W61" s="207"/>
      <c r="X61" s="726"/>
      <c r="Y61" s="726"/>
      <c r="Z61" s="726"/>
      <c r="AA61" s="726"/>
      <c r="AB61" s="726"/>
      <c r="AC61" s="208"/>
      <c r="AD61" s="207"/>
      <c r="AE61" s="726"/>
      <c r="AF61" s="726"/>
      <c r="AG61" s="726"/>
      <c r="AH61" s="726"/>
      <c r="AI61" s="726"/>
      <c r="AJ61" s="208"/>
      <c r="AK61" s="539">
        <v>60</v>
      </c>
      <c r="AL61" s="912"/>
      <c r="AM61" s="1162"/>
      <c r="AN61" s="436"/>
      <c r="AO61" s="1158"/>
      <c r="AP61" s="1158"/>
      <c r="AQ61" s="1158"/>
      <c r="AR61" s="1158"/>
      <c r="AS61" s="1158"/>
      <c r="AT61" s="1158"/>
      <c r="AU61" s="1159"/>
      <c r="AV61" s="474" t="s">
        <v>67</v>
      </c>
      <c r="AW61" s="74"/>
      <c r="AX61" s="478"/>
      <c r="AY61" s="478"/>
      <c r="AZ61" s="485"/>
      <c r="BA61" s="485"/>
      <c r="BB61" s="485"/>
      <c r="BC61" s="485"/>
      <c r="BD61" s="485"/>
      <c r="BE61" s="485"/>
      <c r="BF61" s="485"/>
      <c r="BG61" s="485"/>
      <c r="BH61" s="485"/>
      <c r="BI61" s="485"/>
      <c r="BJ61" s="478"/>
      <c r="BK61" s="492" t="s">
        <v>134</v>
      </c>
      <c r="BL61" s="478"/>
      <c r="BM61" s="500"/>
      <c r="BN61" s="500"/>
      <c r="BO61" s="485"/>
      <c r="BP61" s="485"/>
      <c r="BQ61" s="492"/>
      <c r="BR61" s="497"/>
      <c r="BS61" s="498"/>
      <c r="BT61" s="499"/>
      <c r="BU61" s="539">
        <v>60</v>
      </c>
    </row>
    <row r="62" spans="1:73" ht="12.6" customHeight="1">
      <c r="A62" s="539">
        <v>61</v>
      </c>
      <c r="B62" s="16"/>
      <c r="C62" s="519"/>
      <c r="D62" s="714"/>
      <c r="E62" s="1182"/>
      <c r="F62" s="1069" t="s">
        <v>114</v>
      </c>
      <c r="G62" s="1070"/>
      <c r="H62" s="1070"/>
      <c r="I62" s="1070"/>
      <c r="J62" s="1070"/>
      <c r="K62" s="1070"/>
      <c r="L62" s="1070"/>
      <c r="M62" s="1070"/>
      <c r="N62" s="1071"/>
      <c r="O62" s="1178" t="s">
        <v>40</v>
      </c>
      <c r="P62" s="1179"/>
      <c r="Q62" s="333"/>
      <c r="R62" s="333" t="s">
        <v>127</v>
      </c>
      <c r="S62" s="333"/>
      <c r="T62" s="333" t="s">
        <v>126</v>
      </c>
      <c r="U62" s="333"/>
      <c r="V62" s="335" t="s">
        <v>44</v>
      </c>
      <c r="W62" s="207"/>
      <c r="X62" s="726"/>
      <c r="Y62" s="726"/>
      <c r="Z62" s="726"/>
      <c r="AA62" s="726"/>
      <c r="AB62" s="726"/>
      <c r="AC62" s="208"/>
      <c r="AD62" s="207"/>
      <c r="AE62" s="726"/>
      <c r="AF62" s="726"/>
      <c r="AG62" s="726"/>
      <c r="AH62" s="726"/>
      <c r="AI62" s="726"/>
      <c r="AJ62" s="208"/>
      <c r="AK62" s="539">
        <v>61</v>
      </c>
      <c r="AL62" s="912"/>
      <c r="AM62" s="1162"/>
      <c r="AN62" s="437"/>
      <c r="AO62" s="1158"/>
      <c r="AP62" s="1158"/>
      <c r="AQ62" s="1158"/>
      <c r="AR62" s="1158"/>
      <c r="AS62" s="1158"/>
      <c r="AT62" s="1158"/>
      <c r="AU62" s="1159"/>
      <c r="AV62" s="109" t="s">
        <v>138</v>
      </c>
      <c r="AW62" s="109"/>
      <c r="AX62" s="109"/>
      <c r="AY62" s="109"/>
      <c r="AZ62" s="464"/>
      <c r="BA62" s="27"/>
      <c r="BB62" s="133"/>
      <c r="BC62" s="20" t="s">
        <v>0</v>
      </c>
      <c r="BD62" s="21"/>
      <c r="BE62" s="20" t="s">
        <v>1</v>
      </c>
      <c r="BF62" s="22"/>
      <c r="BG62" s="21" t="s">
        <v>6</v>
      </c>
      <c r="BH62" s="21"/>
      <c r="BI62" s="493"/>
      <c r="BJ62" s="172"/>
      <c r="BK62" s="172"/>
      <c r="BL62" s="501"/>
      <c r="BM62" s="109"/>
      <c r="BN62" s="311"/>
      <c r="BO62" s="311"/>
      <c r="BP62" s="311"/>
      <c r="BQ62" s="311"/>
      <c r="BR62" s="311"/>
      <c r="BS62" s="490"/>
      <c r="BT62" s="216"/>
      <c r="BU62" s="539">
        <v>61</v>
      </c>
    </row>
    <row r="63" spans="1:73" ht="12.6" customHeight="1">
      <c r="A63" s="539">
        <v>62</v>
      </c>
      <c r="B63" s="16"/>
      <c r="C63" s="519"/>
      <c r="D63" s="77"/>
      <c r="E63" s="1183"/>
      <c r="F63" s="1072"/>
      <c r="G63" s="1073"/>
      <c r="H63" s="1073"/>
      <c r="I63" s="1073"/>
      <c r="J63" s="1073"/>
      <c r="K63" s="1073"/>
      <c r="L63" s="1073"/>
      <c r="M63" s="1073"/>
      <c r="N63" s="1074"/>
      <c r="O63" s="1147"/>
      <c r="P63" s="1148"/>
      <c r="Q63" s="294"/>
      <c r="R63" s="294"/>
      <c r="S63" s="294"/>
      <c r="T63" s="294"/>
      <c r="U63" s="294"/>
      <c r="V63" s="334"/>
      <c r="W63" s="209"/>
      <c r="X63" s="210"/>
      <c r="Y63" s="210"/>
      <c r="Z63" s="210"/>
      <c r="AA63" s="210"/>
      <c r="AB63" s="210"/>
      <c r="AC63" s="211"/>
      <c r="AD63" s="209"/>
      <c r="AE63" s="210"/>
      <c r="AF63" s="210"/>
      <c r="AG63" s="210"/>
      <c r="AH63" s="210"/>
      <c r="AI63" s="210"/>
      <c r="AJ63" s="211"/>
      <c r="AK63" s="539">
        <v>62</v>
      </c>
      <c r="AL63" s="912"/>
      <c r="AM63" s="1162"/>
      <c r="AN63" s="437"/>
      <c r="AO63" s="438"/>
      <c r="AP63" s="438"/>
      <c r="AQ63" s="438"/>
      <c r="AR63" s="438"/>
      <c r="AS63" s="438"/>
      <c r="AT63" s="438"/>
      <c r="AU63" s="429"/>
      <c r="AV63" s="109" t="s">
        <v>139</v>
      </c>
      <c r="AW63" s="109"/>
      <c r="AX63" s="109"/>
      <c r="AY63" s="109"/>
      <c r="AZ63" s="464"/>
      <c r="BA63" s="27" t="s">
        <v>40</v>
      </c>
      <c r="BB63" s="133"/>
      <c r="BC63" s="323"/>
      <c r="BD63" s="323"/>
      <c r="BE63" s="323"/>
      <c r="BF63" s="323"/>
      <c r="BG63" s="323"/>
      <c r="BH63" s="324"/>
      <c r="BI63" s="502" t="s">
        <v>140</v>
      </c>
      <c r="BJ63" s="109"/>
      <c r="BK63" s="109"/>
      <c r="BL63" s="466"/>
      <c r="BM63" s="109"/>
      <c r="BN63" s="311"/>
      <c r="BO63" s="311"/>
      <c r="BP63" s="311"/>
      <c r="BQ63" s="311"/>
      <c r="BR63" s="311"/>
      <c r="BS63" s="311"/>
      <c r="BT63" s="216"/>
      <c r="BU63" s="539">
        <v>62</v>
      </c>
    </row>
    <row r="64" spans="1:73" s="156" customFormat="1" ht="12.6" customHeight="1" thickBot="1">
      <c r="A64" s="539">
        <v>63</v>
      </c>
      <c r="B64" s="134" t="s">
        <v>115</v>
      </c>
      <c r="C64" s="109"/>
      <c r="D64" s="109"/>
      <c r="E64" s="109"/>
      <c r="F64" s="109"/>
      <c r="G64" s="109"/>
      <c r="H64" s="109"/>
      <c r="I64" s="109"/>
      <c r="J64" s="109"/>
      <c r="K64" s="109"/>
      <c r="L64" s="109"/>
      <c r="M64" s="109"/>
      <c r="N64" s="109"/>
      <c r="O64" s="109"/>
      <c r="P64" s="109"/>
      <c r="Q64" s="109"/>
      <c r="R64" s="109"/>
      <c r="S64" s="109"/>
      <c r="T64" s="109"/>
      <c r="U64" s="109"/>
      <c r="V64" s="109"/>
      <c r="W64" s="206"/>
      <c r="X64" s="206"/>
      <c r="Y64" s="206"/>
      <c r="Z64" s="206"/>
      <c r="AA64" s="206"/>
      <c r="AB64" s="206"/>
      <c r="AC64" s="206"/>
      <c r="AD64" s="712"/>
      <c r="AE64" s="712"/>
      <c r="AF64" s="1040" t="s">
        <v>385</v>
      </c>
      <c r="AG64" s="1040"/>
      <c r="AH64" s="1040"/>
      <c r="AI64" s="1040"/>
      <c r="AJ64" s="1040"/>
      <c r="AK64" s="539">
        <v>63</v>
      </c>
      <c r="AL64" s="913"/>
      <c r="AM64" s="1175"/>
      <c r="AN64" s="447"/>
      <c r="AO64" s="448"/>
      <c r="AP64" s="448"/>
      <c r="AQ64" s="448"/>
      <c r="AR64" s="448"/>
      <c r="AS64" s="448"/>
      <c r="AT64" s="448"/>
      <c r="AU64" s="449"/>
      <c r="AV64" s="295"/>
      <c r="AW64" s="180"/>
      <c r="AX64" s="441"/>
      <c r="AY64" s="441"/>
      <c r="AZ64" s="486"/>
      <c r="BA64" s="441"/>
      <c r="BB64" s="442"/>
      <c r="BC64" s="443"/>
      <c r="BD64" s="443"/>
      <c r="BE64" s="443"/>
      <c r="BF64" s="443"/>
      <c r="BG64" s="443"/>
      <c r="BH64" s="444"/>
      <c r="BI64" s="503"/>
      <c r="BJ64" s="441"/>
      <c r="BK64" s="441"/>
      <c r="BL64" s="504"/>
      <c r="BM64" s="441"/>
      <c r="BN64" s="450"/>
      <c r="BO64" s="450"/>
      <c r="BP64" s="450"/>
      <c r="BQ64" s="450"/>
      <c r="BR64" s="291"/>
      <c r="BS64" s="450"/>
      <c r="BT64" s="489" t="s">
        <v>39</v>
      </c>
      <c r="BU64" s="539">
        <v>63</v>
      </c>
    </row>
    <row r="66" spans="1:73" ht="12.6" customHeight="1" thickBot="1">
      <c r="A66" s="539">
        <v>1</v>
      </c>
      <c r="B66" s="35" t="str">
        <f>B2</f>
        <v>様式１１</v>
      </c>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539">
        <v>1</v>
      </c>
      <c r="BU66" s="539">
        <v>1</v>
      </c>
    </row>
    <row r="67" spans="1:73" ht="12.6" customHeight="1" thickTop="1">
      <c r="A67" s="539">
        <v>2</v>
      </c>
      <c r="B67" s="195"/>
      <c r="C67" s="196"/>
      <c r="D67" s="196"/>
      <c r="E67" s="196"/>
      <c r="F67" s="196"/>
      <c r="G67" s="197"/>
      <c r="H67" s="198"/>
      <c r="I67" s="195"/>
      <c r="J67" s="195"/>
      <c r="K67" s="896" t="str">
        <f>+K3</f>
        <v>傷病手当金支給申請書</v>
      </c>
      <c r="L67" s="896"/>
      <c r="M67" s="896"/>
      <c r="N67" s="896"/>
      <c r="O67" s="896"/>
      <c r="P67" s="896"/>
      <c r="Q67" s="896"/>
      <c r="R67" s="896"/>
      <c r="S67" s="896"/>
      <c r="T67" s="896"/>
      <c r="U67" s="896"/>
      <c r="V67" s="896"/>
      <c r="W67" s="896"/>
      <c r="X67" s="896"/>
      <c r="Y67" s="896"/>
      <c r="Z67" s="896"/>
      <c r="AA67" s="896"/>
      <c r="AB67" s="896"/>
      <c r="AC67" s="896"/>
      <c r="AD67" s="896"/>
      <c r="AE67" s="896"/>
      <c r="AF67" s="896"/>
      <c r="AG67" s="896"/>
      <c r="AH67" s="896"/>
      <c r="AI67" s="896"/>
      <c r="AJ67" s="896"/>
      <c r="AK67" s="539">
        <v>2</v>
      </c>
      <c r="BU67" s="539">
        <v>2</v>
      </c>
    </row>
    <row r="68" spans="1:73" ht="12.6" customHeight="1">
      <c r="A68" s="539">
        <v>3</v>
      </c>
      <c r="B68" s="16"/>
      <c r="C68" s="199"/>
      <c r="D68" s="199"/>
      <c r="E68" s="199"/>
      <c r="F68" s="199"/>
      <c r="G68" s="200"/>
      <c r="H68" s="16"/>
      <c r="I68" s="16"/>
      <c r="J68" s="16"/>
      <c r="K68" s="897"/>
      <c r="L68" s="897"/>
      <c r="M68" s="897"/>
      <c r="N68" s="897"/>
      <c r="O68" s="897"/>
      <c r="P68" s="897"/>
      <c r="Q68" s="897"/>
      <c r="R68" s="897"/>
      <c r="S68" s="897"/>
      <c r="T68" s="897"/>
      <c r="U68" s="897"/>
      <c r="V68" s="897"/>
      <c r="W68" s="897"/>
      <c r="X68" s="897"/>
      <c r="Y68" s="897"/>
      <c r="Z68" s="897"/>
      <c r="AA68" s="897"/>
      <c r="AB68" s="897"/>
      <c r="AC68" s="897"/>
      <c r="AD68" s="897"/>
      <c r="AE68" s="897"/>
      <c r="AF68" s="897"/>
      <c r="AG68" s="897"/>
      <c r="AH68" s="897"/>
      <c r="AI68" s="897"/>
      <c r="AJ68" s="897"/>
      <c r="AK68" s="539">
        <v>3</v>
      </c>
      <c r="BU68" s="539">
        <v>3</v>
      </c>
    </row>
    <row r="69" spans="1:73" ht="12.6" customHeight="1" thickBot="1">
      <c r="A69" s="539">
        <v>4</v>
      </c>
      <c r="B69" s="201"/>
      <c r="C69" s="202"/>
      <c r="D69" s="202"/>
      <c r="E69" s="202"/>
      <c r="F69" s="202"/>
      <c r="G69" s="203"/>
      <c r="H69" s="201"/>
      <c r="I69" s="201"/>
      <c r="J69" s="201"/>
      <c r="K69" s="898"/>
      <c r="L69" s="898"/>
      <c r="M69" s="898"/>
      <c r="N69" s="898"/>
      <c r="O69" s="898"/>
      <c r="P69" s="898"/>
      <c r="Q69" s="898"/>
      <c r="R69" s="898"/>
      <c r="S69" s="898"/>
      <c r="T69" s="898"/>
      <c r="U69" s="898"/>
      <c r="V69" s="898"/>
      <c r="W69" s="898"/>
      <c r="X69" s="898"/>
      <c r="Y69" s="898"/>
      <c r="Z69" s="898"/>
      <c r="AA69" s="898"/>
      <c r="AB69" s="898"/>
      <c r="AC69" s="898"/>
      <c r="AD69" s="898"/>
      <c r="AE69" s="898"/>
      <c r="AF69" s="898"/>
      <c r="AG69" s="898"/>
      <c r="AH69" s="898"/>
      <c r="AI69" s="898"/>
      <c r="AJ69" s="898"/>
      <c r="AK69" s="539">
        <v>4</v>
      </c>
      <c r="BU69" s="539">
        <v>4</v>
      </c>
    </row>
    <row r="70" spans="1:73" ht="12.6" customHeight="1" thickTop="1" thickBot="1">
      <c r="A70" s="539">
        <v>5</v>
      </c>
      <c r="B70" s="381"/>
      <c r="C70" s="381"/>
      <c r="D70" s="381"/>
      <c r="E70" s="381"/>
      <c r="F70" s="381"/>
      <c r="G70" s="381"/>
      <c r="H70" s="381"/>
      <c r="I70" s="381"/>
      <c r="J70" s="381"/>
      <c r="K70" s="381"/>
      <c r="L70" s="381"/>
      <c r="M70" s="381"/>
      <c r="N70" s="381"/>
      <c r="O70" s="381"/>
      <c r="P70" s="381"/>
      <c r="Q70" s="381"/>
      <c r="R70" s="381"/>
      <c r="S70" s="381"/>
      <c r="T70" s="381"/>
      <c r="U70" s="381"/>
      <c r="V70" s="381"/>
      <c r="W70" s="381"/>
      <c r="X70" s="381"/>
      <c r="Y70" s="381"/>
      <c r="Z70" s="381"/>
      <c r="AA70" s="381"/>
      <c r="AB70" s="381"/>
      <c r="AC70" s="381"/>
      <c r="AD70" s="381"/>
      <c r="AE70" s="381"/>
      <c r="AF70" s="381"/>
      <c r="AG70" s="381"/>
      <c r="AH70" s="381"/>
      <c r="AI70" s="381"/>
      <c r="AJ70" s="381"/>
      <c r="AK70" s="539">
        <v>5</v>
      </c>
      <c r="BU70" s="539">
        <v>5</v>
      </c>
    </row>
    <row r="71" spans="1:73" ht="12.6" customHeight="1">
      <c r="A71" s="539">
        <v>6</v>
      </c>
      <c r="B71" s="911" t="s">
        <v>220</v>
      </c>
      <c r="C71" s="994" t="s">
        <v>168</v>
      </c>
      <c r="D71" s="995"/>
      <c r="E71" s="995"/>
      <c r="F71" s="1167"/>
      <c r="G71" s="1169" t="str">
        <f>+G14</f>
        <v>健保　浩一</v>
      </c>
      <c r="H71" s="1053"/>
      <c r="I71" s="1053"/>
      <c r="J71" s="1053"/>
      <c r="K71" s="1053"/>
      <c r="L71" s="1053"/>
      <c r="M71" s="1053"/>
      <c r="N71" s="1053"/>
      <c r="O71" s="1053"/>
      <c r="P71" s="1053"/>
      <c r="Q71" s="1053"/>
      <c r="R71" s="1053"/>
      <c r="S71" s="1053"/>
      <c r="T71" s="1053"/>
      <c r="U71" s="1053"/>
      <c r="V71" s="1053"/>
      <c r="W71" s="1053"/>
      <c r="X71" s="1053"/>
      <c r="Y71" s="1053"/>
      <c r="Z71" s="1053"/>
      <c r="AA71" s="1053"/>
      <c r="AB71" s="1053"/>
      <c r="AC71" s="1053"/>
      <c r="AD71" s="1053"/>
      <c r="AE71" s="1053"/>
      <c r="AF71" s="1053"/>
      <c r="AG71" s="1053"/>
      <c r="AH71" s="1053"/>
      <c r="AI71" s="1053"/>
      <c r="AJ71" s="1054"/>
      <c r="AK71" s="539">
        <v>6</v>
      </c>
      <c r="AS71" s="122"/>
      <c r="AT71" s="122"/>
      <c r="AU71" s="122"/>
      <c r="AV71" s="122"/>
      <c r="AW71" s="122"/>
      <c r="AX71" s="122"/>
      <c r="AY71" s="122"/>
      <c r="AZ71" s="122"/>
      <c r="BA71" s="122"/>
      <c r="BB71" s="122"/>
      <c r="BC71" s="122"/>
      <c r="BD71" s="122"/>
      <c r="BE71" s="122"/>
      <c r="BU71" s="539">
        <v>6</v>
      </c>
    </row>
    <row r="72" spans="1:73" ht="12.6" customHeight="1">
      <c r="A72" s="539">
        <v>7</v>
      </c>
      <c r="B72" s="912"/>
      <c r="C72" s="997"/>
      <c r="D72" s="998"/>
      <c r="E72" s="998"/>
      <c r="F72" s="1168"/>
      <c r="G72" s="1170"/>
      <c r="H72" s="1056"/>
      <c r="I72" s="1056"/>
      <c r="J72" s="1056"/>
      <c r="K72" s="1056"/>
      <c r="L72" s="1056"/>
      <c r="M72" s="1056"/>
      <c r="N72" s="1056"/>
      <c r="O72" s="1056"/>
      <c r="P72" s="1056"/>
      <c r="Q72" s="1056"/>
      <c r="R72" s="1056"/>
      <c r="S72" s="1056"/>
      <c r="T72" s="1056"/>
      <c r="U72" s="1056"/>
      <c r="V72" s="1056"/>
      <c r="W72" s="1056"/>
      <c r="X72" s="1056"/>
      <c r="Y72" s="1056"/>
      <c r="Z72" s="1056"/>
      <c r="AA72" s="1056"/>
      <c r="AB72" s="1056"/>
      <c r="AC72" s="1056"/>
      <c r="AD72" s="1056"/>
      <c r="AE72" s="1056"/>
      <c r="AF72" s="1056"/>
      <c r="AG72" s="1056"/>
      <c r="AH72" s="1056"/>
      <c r="AI72" s="1056"/>
      <c r="AJ72" s="1057"/>
      <c r="AK72" s="539">
        <v>7</v>
      </c>
      <c r="AS72" s="122"/>
      <c r="AT72" s="122"/>
      <c r="AU72" s="122"/>
      <c r="AV72" s="122"/>
      <c r="AW72" s="122"/>
      <c r="AX72" s="122"/>
      <c r="AY72" s="122"/>
      <c r="AZ72" s="122"/>
      <c r="BA72" s="122"/>
      <c r="BB72" s="122"/>
      <c r="BC72" s="122"/>
      <c r="BD72" s="122"/>
      <c r="BE72" s="122"/>
      <c r="BU72" s="539">
        <v>7</v>
      </c>
    </row>
    <row r="73" spans="1:73" ht="12.6" customHeight="1">
      <c r="A73" s="539">
        <v>8</v>
      </c>
      <c r="B73" s="912"/>
      <c r="C73" s="960" t="s">
        <v>169</v>
      </c>
      <c r="D73" s="961"/>
      <c r="E73" s="961"/>
      <c r="F73" s="962"/>
      <c r="G73" s="383"/>
      <c r="H73" s="1171"/>
      <c r="I73" s="1171"/>
      <c r="J73" s="1171"/>
      <c r="K73" s="1171"/>
      <c r="L73" s="1171"/>
      <c r="M73" s="1171"/>
      <c r="N73" s="1171"/>
      <c r="O73" s="1171"/>
      <c r="P73" s="1171"/>
      <c r="Q73" s="1171"/>
      <c r="R73" s="1171"/>
      <c r="S73" s="1172"/>
      <c r="T73" s="245" t="s">
        <v>170</v>
      </c>
      <c r="U73" s="246"/>
      <c r="V73" s="246"/>
      <c r="W73" s="247"/>
      <c r="X73" s="389" t="s">
        <v>188</v>
      </c>
      <c r="Y73" s="49"/>
      <c r="Z73" s="49"/>
      <c r="AA73" s="49"/>
      <c r="AB73" s="49"/>
      <c r="AC73" s="49"/>
      <c r="AD73" s="92"/>
      <c r="AE73" s="49"/>
      <c r="AF73" s="49"/>
      <c r="AG73" s="92"/>
      <c r="AH73" s="49"/>
      <c r="AI73" s="49"/>
      <c r="AJ73" s="313"/>
      <c r="AK73" s="539">
        <v>8</v>
      </c>
      <c r="AO73" s="280"/>
      <c r="AP73" s="280"/>
      <c r="AQ73" s="280"/>
      <c r="AR73" s="280"/>
      <c r="AS73" s="122"/>
      <c r="AT73" s="122"/>
      <c r="AU73" s="122"/>
      <c r="AV73" s="122"/>
      <c r="AW73" s="122"/>
      <c r="AX73" s="122"/>
      <c r="AY73" s="122"/>
      <c r="AZ73" s="122"/>
      <c r="BA73" s="122"/>
      <c r="BB73" s="122"/>
      <c r="BC73" s="122"/>
      <c r="BD73" s="122"/>
      <c r="BE73" s="122"/>
      <c r="BU73" s="539">
        <v>8</v>
      </c>
    </row>
    <row r="74" spans="1:73" ht="12.6" customHeight="1">
      <c r="A74" s="539">
        <v>9</v>
      </c>
      <c r="B74" s="912"/>
      <c r="C74" s="963"/>
      <c r="D74" s="964"/>
      <c r="E74" s="964"/>
      <c r="F74" s="965"/>
      <c r="G74" s="860"/>
      <c r="H74" s="858" t="s">
        <v>398</v>
      </c>
      <c r="I74" s="30"/>
      <c r="J74" s="30"/>
      <c r="K74" s="30"/>
      <c r="L74" s="30"/>
      <c r="M74" s="30"/>
      <c r="N74" s="30"/>
      <c r="O74" s="30"/>
      <c r="P74" s="30"/>
      <c r="Q74" s="30"/>
      <c r="R74" s="30"/>
      <c r="S74" s="386"/>
      <c r="T74" s="237" t="s">
        <v>185</v>
      </c>
      <c r="U74" s="131"/>
      <c r="V74" s="131"/>
      <c r="W74" s="239"/>
      <c r="X74" s="390"/>
      <c r="Y74" s="26"/>
      <c r="Z74" s="26"/>
      <c r="AA74" s="26"/>
      <c r="AB74" s="109" t="s">
        <v>0</v>
      </c>
      <c r="AC74" s="26"/>
      <c r="AD74" s="26" t="s">
        <v>126</v>
      </c>
      <c r="AE74" s="109"/>
      <c r="AF74" s="26" t="s">
        <v>44</v>
      </c>
      <c r="AG74" s="26"/>
      <c r="AH74" s="109"/>
      <c r="AI74" s="26"/>
      <c r="AJ74" s="216"/>
      <c r="AK74" s="539">
        <v>9</v>
      </c>
      <c r="AO74" s="280"/>
      <c r="AP74" s="280"/>
      <c r="AQ74" s="280"/>
      <c r="AR74" s="280"/>
      <c r="AS74" s="122"/>
      <c r="AT74" s="122"/>
      <c r="AU74" s="122"/>
      <c r="AV74" s="122"/>
      <c r="AW74" s="122"/>
      <c r="AX74" s="122"/>
      <c r="AY74" s="122"/>
      <c r="AZ74" s="122"/>
      <c r="BA74" s="122"/>
      <c r="BB74" s="122"/>
      <c r="BC74" s="122"/>
      <c r="BD74" s="122"/>
      <c r="BE74" s="122"/>
      <c r="BU74" s="539">
        <v>9</v>
      </c>
    </row>
    <row r="75" spans="1:73" ht="12.6" customHeight="1">
      <c r="A75" s="539">
        <v>10</v>
      </c>
      <c r="B75" s="912"/>
      <c r="C75" s="963"/>
      <c r="D75" s="964"/>
      <c r="E75" s="964"/>
      <c r="F75" s="965"/>
      <c r="G75" s="388"/>
      <c r="H75" s="274"/>
      <c r="I75" s="274"/>
      <c r="J75" s="274"/>
      <c r="K75" s="274"/>
      <c r="L75" s="274"/>
      <c r="M75" s="274"/>
      <c r="N75" s="274"/>
      <c r="O75" s="274"/>
      <c r="P75" s="274"/>
      <c r="Q75" s="274"/>
      <c r="R75" s="274"/>
      <c r="S75" s="384"/>
      <c r="T75" s="237" t="s">
        <v>186</v>
      </c>
      <c r="U75" s="131"/>
      <c r="V75" s="131"/>
      <c r="W75" s="239"/>
      <c r="X75" s="880" t="s">
        <v>408</v>
      </c>
      <c r="Y75" s="97"/>
      <c r="Z75" s="97"/>
      <c r="AA75" s="97"/>
      <c r="AB75" s="97"/>
      <c r="AC75" s="97"/>
      <c r="AD75" s="96"/>
      <c r="AE75" s="97"/>
      <c r="AF75" s="97"/>
      <c r="AG75" s="96"/>
      <c r="AH75" s="97"/>
      <c r="AI75" s="97"/>
      <c r="AJ75" s="312"/>
      <c r="AK75" s="539">
        <v>10</v>
      </c>
      <c r="AO75" s="280"/>
      <c r="AP75" s="280"/>
      <c r="AQ75" s="280"/>
      <c r="AR75" s="280"/>
      <c r="AS75" s="122"/>
      <c r="AT75" s="122"/>
      <c r="AU75" s="122"/>
      <c r="AV75" s="122"/>
      <c r="AW75" s="122"/>
      <c r="AX75" s="122"/>
      <c r="AY75" s="122"/>
      <c r="AZ75" s="122"/>
      <c r="BA75" s="122"/>
      <c r="BB75" s="122"/>
      <c r="BC75" s="122"/>
      <c r="BD75" s="122"/>
      <c r="BE75" s="122"/>
      <c r="BU75" s="539">
        <v>10</v>
      </c>
    </row>
    <row r="76" spans="1:73" ht="12.6" customHeight="1">
      <c r="A76" s="539">
        <v>11</v>
      </c>
      <c r="B76" s="912"/>
      <c r="C76" s="1173" t="s">
        <v>174</v>
      </c>
      <c r="D76" s="1135"/>
      <c r="E76" s="1135"/>
      <c r="F76" s="1136"/>
      <c r="G76" s="389" t="s">
        <v>188</v>
      </c>
      <c r="H76" s="49"/>
      <c r="I76" s="49"/>
      <c r="J76" s="49"/>
      <c r="K76" s="49"/>
      <c r="L76" s="49"/>
      <c r="M76" s="92"/>
      <c r="N76" s="49"/>
      <c r="O76" s="49"/>
      <c r="P76" s="2"/>
      <c r="Q76" s="92" t="s">
        <v>175</v>
      </c>
      <c r="R76" s="92"/>
      <c r="S76" s="92"/>
      <c r="T76" s="1173" t="s">
        <v>178</v>
      </c>
      <c r="U76" s="1135"/>
      <c r="V76" s="1135"/>
      <c r="W76" s="1136"/>
      <c r="X76" s="397" t="s">
        <v>187</v>
      </c>
      <c r="Y76" s="49"/>
      <c r="Z76" s="49"/>
      <c r="AA76" s="49"/>
      <c r="AB76" s="92" t="s">
        <v>0</v>
      </c>
      <c r="AC76" s="49"/>
      <c r="AD76" s="49" t="s">
        <v>126</v>
      </c>
      <c r="AE76" s="92"/>
      <c r="AF76" s="93" t="s">
        <v>191</v>
      </c>
      <c r="AG76" s="2"/>
      <c r="AH76" s="92"/>
      <c r="AI76" s="92"/>
      <c r="AJ76" s="313"/>
      <c r="AK76" s="539">
        <v>11</v>
      </c>
      <c r="AO76" s="280"/>
      <c r="AP76" s="280"/>
      <c r="AQ76" s="280"/>
      <c r="AR76" s="280"/>
      <c r="AS76" s="122"/>
      <c r="AT76" s="122"/>
      <c r="AU76" s="122"/>
      <c r="AV76" s="122"/>
      <c r="AW76" s="122"/>
      <c r="AX76" s="122"/>
      <c r="AY76" s="122"/>
      <c r="AZ76" s="122"/>
      <c r="BA76" s="122"/>
      <c r="BB76" s="122"/>
      <c r="BC76" s="122"/>
      <c r="BD76" s="122"/>
      <c r="BE76" s="122"/>
      <c r="BU76" s="539">
        <v>11</v>
      </c>
    </row>
    <row r="77" spans="1:73" ht="12.6" customHeight="1">
      <c r="A77" s="539">
        <v>12</v>
      </c>
      <c r="B77" s="912"/>
      <c r="C77" s="1174"/>
      <c r="D77" s="1137"/>
      <c r="E77" s="1137"/>
      <c r="F77" s="1138"/>
      <c r="G77" s="390"/>
      <c r="H77" s="26"/>
      <c r="I77" s="26"/>
      <c r="J77" s="26"/>
      <c r="K77" s="109" t="s">
        <v>0</v>
      </c>
      <c r="L77" s="26"/>
      <c r="M77" s="26" t="s">
        <v>126</v>
      </c>
      <c r="N77" s="109"/>
      <c r="O77" s="26" t="s">
        <v>44</v>
      </c>
      <c r="P77" s="29"/>
      <c r="Q77" s="109"/>
      <c r="R77" s="109"/>
      <c r="S77" s="109"/>
      <c r="T77" s="1174"/>
      <c r="U77" s="1137"/>
      <c r="V77" s="1137"/>
      <c r="W77" s="1138"/>
      <c r="X77" s="394"/>
      <c r="Y77" s="26"/>
      <c r="Z77" s="26"/>
      <c r="AA77" s="26"/>
      <c r="AB77" s="109"/>
      <c r="AC77" s="26"/>
      <c r="AD77" s="26"/>
      <c r="AE77" s="109"/>
      <c r="AF77" s="26"/>
      <c r="AG77" s="29"/>
      <c r="AH77" s="109"/>
      <c r="AI77" s="70" t="s">
        <v>190</v>
      </c>
      <c r="AJ77" s="216"/>
      <c r="AK77" s="539">
        <v>12</v>
      </c>
      <c r="AO77" s="280"/>
      <c r="AP77" s="280"/>
      <c r="AQ77" s="280"/>
      <c r="AR77" s="280"/>
      <c r="AS77" s="122"/>
      <c r="AT77" s="122"/>
      <c r="AU77" s="122"/>
      <c r="AV77" s="122"/>
      <c r="AW77" s="122"/>
      <c r="AX77" s="122"/>
      <c r="AY77" s="122"/>
      <c r="AZ77" s="122"/>
      <c r="BA77" s="122"/>
      <c r="BB77" s="122"/>
      <c r="BC77" s="122"/>
      <c r="BD77" s="122"/>
      <c r="BE77" s="122"/>
      <c r="BU77" s="539">
        <v>12</v>
      </c>
    </row>
    <row r="78" spans="1:73" ht="12.6" customHeight="1">
      <c r="A78" s="539">
        <v>13</v>
      </c>
      <c r="B78" s="912"/>
      <c r="C78" s="1174"/>
      <c r="D78" s="1137"/>
      <c r="E78" s="1137"/>
      <c r="F78" s="1138"/>
      <c r="G78" s="881" t="s">
        <v>408</v>
      </c>
      <c r="H78" s="26"/>
      <c r="I78" s="26"/>
      <c r="J78" s="26"/>
      <c r="K78" s="26"/>
      <c r="L78" s="26"/>
      <c r="M78" s="109"/>
      <c r="N78" s="26"/>
      <c r="O78" s="26"/>
      <c r="P78" s="29"/>
      <c r="Q78" s="109" t="s">
        <v>409</v>
      </c>
      <c r="R78" s="109"/>
      <c r="S78" s="109"/>
      <c r="T78" s="1174"/>
      <c r="U78" s="1137"/>
      <c r="V78" s="1137"/>
      <c r="W78" s="1138"/>
      <c r="X78" s="394" t="s">
        <v>187</v>
      </c>
      <c r="Y78" s="26"/>
      <c r="Z78" s="26"/>
      <c r="AA78" s="26"/>
      <c r="AB78" s="109" t="s">
        <v>0</v>
      </c>
      <c r="AC78" s="26"/>
      <c r="AD78" s="26" t="s">
        <v>126</v>
      </c>
      <c r="AE78" s="109"/>
      <c r="AF78" s="70" t="s">
        <v>192</v>
      </c>
      <c r="AG78" s="29"/>
      <c r="AH78" s="109"/>
      <c r="AI78" s="109"/>
      <c r="AJ78" s="216"/>
      <c r="AK78" s="539">
        <v>13</v>
      </c>
      <c r="AO78" s="280"/>
      <c r="AP78" s="280"/>
      <c r="AQ78" s="280"/>
      <c r="AR78" s="280"/>
      <c r="AS78" s="122"/>
      <c r="AT78" s="122"/>
      <c r="AU78" s="122"/>
      <c r="AV78" s="122"/>
      <c r="AW78" s="122"/>
      <c r="AX78" s="122"/>
      <c r="AY78" s="122"/>
      <c r="AZ78" s="122"/>
      <c r="BA78" s="122"/>
      <c r="BB78" s="122"/>
      <c r="BC78" s="122"/>
      <c r="BD78" s="122"/>
      <c r="BE78" s="122"/>
      <c r="BU78" s="539">
        <v>13</v>
      </c>
    </row>
    <row r="79" spans="1:73" ht="12.6" customHeight="1">
      <c r="A79" s="539">
        <v>14</v>
      </c>
      <c r="B79" s="912"/>
      <c r="C79" s="960" t="s">
        <v>206</v>
      </c>
      <c r="D79" s="961"/>
      <c r="E79" s="961"/>
      <c r="F79" s="962"/>
      <c r="G79" s="882" t="s">
        <v>400</v>
      </c>
      <c r="H79" s="93" t="s">
        <v>207</v>
      </c>
      <c r="I79" s="93"/>
      <c r="J79" s="93"/>
      <c r="K79" s="93"/>
      <c r="L79" s="93"/>
      <c r="M79" s="407" t="s">
        <v>136</v>
      </c>
      <c r="N79" s="93" t="s">
        <v>209</v>
      </c>
      <c r="O79" s="93"/>
      <c r="P79" s="374"/>
      <c r="Q79" s="93"/>
      <c r="R79" s="93"/>
      <c r="S79" s="408"/>
      <c r="T79" s="125" t="s">
        <v>211</v>
      </c>
      <c r="U79" s="127"/>
      <c r="V79" s="127"/>
      <c r="W79" s="127"/>
      <c r="X79" s="882" t="s">
        <v>400</v>
      </c>
      <c r="Y79" s="93" t="s">
        <v>212</v>
      </c>
      <c r="Z79" s="93"/>
      <c r="AA79" s="93"/>
      <c r="AB79" s="93"/>
      <c r="AC79" s="93"/>
      <c r="AD79" s="407" t="s">
        <v>136</v>
      </c>
      <c r="AE79" s="93" t="s">
        <v>214</v>
      </c>
      <c r="AF79" s="93"/>
      <c r="AG79" s="374"/>
      <c r="AH79" s="93"/>
      <c r="AI79" s="93"/>
      <c r="AJ79" s="417"/>
      <c r="AK79" s="539">
        <v>14</v>
      </c>
      <c r="AO79" s="395"/>
      <c r="AP79" s="395"/>
      <c r="AQ79" s="395"/>
      <c r="AR79" s="395"/>
      <c r="AS79" s="280"/>
      <c r="AT79" s="280"/>
      <c r="AU79" s="280"/>
      <c r="AV79" s="280"/>
      <c r="AW79" s="280"/>
      <c r="AX79" s="280"/>
      <c r="AY79" s="6"/>
      <c r="AZ79" s="6"/>
      <c r="BA79" s="6"/>
      <c r="BB79" s="6"/>
      <c r="BC79" s="6"/>
      <c r="BD79" s="122"/>
      <c r="BE79" s="6"/>
      <c r="BU79" s="539">
        <v>14</v>
      </c>
    </row>
    <row r="80" spans="1:73" ht="12.6" customHeight="1">
      <c r="A80" s="539">
        <v>15</v>
      </c>
      <c r="B80" s="912"/>
      <c r="C80" s="997"/>
      <c r="D80" s="998"/>
      <c r="E80" s="998"/>
      <c r="F80" s="1168"/>
      <c r="G80" s="78" t="s">
        <v>136</v>
      </c>
      <c r="H80" s="79" t="s">
        <v>208</v>
      </c>
      <c r="I80" s="79"/>
      <c r="J80" s="79"/>
      <c r="K80" s="79"/>
      <c r="L80" s="79"/>
      <c r="M80" s="79" t="s">
        <v>136</v>
      </c>
      <c r="N80" s="79" t="s">
        <v>210</v>
      </c>
      <c r="O80" s="79"/>
      <c r="P80" s="375"/>
      <c r="Q80" s="79"/>
      <c r="R80" s="79"/>
      <c r="S80" s="409"/>
      <c r="T80" s="41" t="s">
        <v>59</v>
      </c>
      <c r="U80" s="42"/>
      <c r="V80" s="42"/>
      <c r="W80" s="42"/>
      <c r="X80" s="78" t="s">
        <v>136</v>
      </c>
      <c r="Y80" s="79" t="s">
        <v>213</v>
      </c>
      <c r="Z80" s="79"/>
      <c r="AA80" s="79"/>
      <c r="AB80" s="79"/>
      <c r="AC80" s="79"/>
      <c r="AD80" s="79" t="s">
        <v>136</v>
      </c>
      <c r="AE80" s="79" t="s">
        <v>49</v>
      </c>
      <c r="AF80" s="79"/>
      <c r="AG80" s="375"/>
      <c r="AH80" s="79"/>
      <c r="AI80" s="79"/>
      <c r="AJ80" s="418"/>
      <c r="AK80" s="539">
        <v>15</v>
      </c>
      <c r="AO80" s="395"/>
      <c r="AP80" s="395"/>
      <c r="AQ80" s="395"/>
      <c r="AR80" s="395"/>
      <c r="AS80" s="6"/>
      <c r="AT80" s="6"/>
      <c r="AU80" s="6"/>
      <c r="AV80" s="6"/>
      <c r="AW80" s="6"/>
      <c r="AX80" s="6"/>
      <c r="AY80" s="6"/>
      <c r="AZ80" s="6"/>
      <c r="BA80" s="6"/>
      <c r="BB80" s="6"/>
      <c r="BC80" s="6"/>
      <c r="BD80" s="122"/>
      <c r="BE80" s="6"/>
      <c r="BU80" s="539">
        <v>15</v>
      </c>
    </row>
    <row r="81" spans="1:73" ht="12.6" customHeight="1">
      <c r="A81" s="539">
        <v>16</v>
      </c>
      <c r="B81" s="912"/>
      <c r="C81" s="385"/>
      <c r="D81" s="126"/>
      <c r="E81" s="126"/>
      <c r="F81" s="126"/>
      <c r="G81" s="382"/>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419"/>
      <c r="AK81" s="539">
        <v>16</v>
      </c>
      <c r="BU81" s="539">
        <v>16</v>
      </c>
    </row>
    <row r="82" spans="1:73" ht="12.6" customHeight="1">
      <c r="A82" s="539">
        <v>17</v>
      </c>
      <c r="B82" s="912"/>
      <c r="C82" s="1184" t="s">
        <v>176</v>
      </c>
      <c r="D82" s="1185"/>
      <c r="E82" s="1185"/>
      <c r="F82" s="1186"/>
      <c r="G82" s="393"/>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420"/>
      <c r="AK82" s="539">
        <v>17</v>
      </c>
      <c r="BU82" s="539">
        <v>17</v>
      </c>
    </row>
    <row r="83" spans="1:73" ht="12.6" customHeight="1">
      <c r="A83" s="539">
        <v>18</v>
      </c>
      <c r="B83" s="912"/>
      <c r="C83" s="1184"/>
      <c r="D83" s="1185"/>
      <c r="E83" s="1185"/>
      <c r="F83" s="1186"/>
      <c r="G83" s="393"/>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420"/>
      <c r="AK83" s="539">
        <v>18</v>
      </c>
      <c r="BU83" s="539">
        <v>18</v>
      </c>
    </row>
    <row r="84" spans="1:73" ht="12.6" customHeight="1">
      <c r="A84" s="539">
        <v>19</v>
      </c>
      <c r="B84" s="912"/>
      <c r="C84" s="1184"/>
      <c r="D84" s="1185"/>
      <c r="E84" s="1185"/>
      <c r="F84" s="1186"/>
      <c r="G84" s="1187"/>
      <c r="H84" s="1188"/>
      <c r="I84" s="1188"/>
      <c r="J84" s="1188"/>
      <c r="K84" s="1188"/>
      <c r="L84" s="1188"/>
      <c r="M84" s="29"/>
      <c r="N84" s="29"/>
      <c r="O84" s="29"/>
      <c r="P84" s="29"/>
      <c r="Q84" s="29"/>
      <c r="R84" s="35"/>
      <c r="S84" s="29"/>
      <c r="T84" s="16"/>
      <c r="U84" s="16"/>
      <c r="V84" s="16"/>
      <c r="W84" s="16"/>
      <c r="X84" s="16"/>
      <c r="Y84" s="16"/>
      <c r="Z84" s="16"/>
      <c r="AA84" s="16"/>
      <c r="AB84" s="16"/>
      <c r="AC84" s="16"/>
      <c r="AD84" s="16"/>
      <c r="AE84" s="16"/>
      <c r="AF84" s="16"/>
      <c r="AG84" s="16"/>
      <c r="AH84" s="16"/>
      <c r="AI84" s="16"/>
      <c r="AJ84" s="420"/>
      <c r="AK84" s="539">
        <v>19</v>
      </c>
      <c r="BU84" s="539">
        <v>19</v>
      </c>
    </row>
    <row r="85" spans="1:73" ht="12.6" customHeight="1">
      <c r="A85" s="539">
        <v>20</v>
      </c>
      <c r="B85" s="912"/>
      <c r="C85" s="159"/>
      <c r="D85" s="43"/>
      <c r="E85" s="43"/>
      <c r="F85" s="44"/>
      <c r="G85" s="9"/>
      <c r="H85" s="29"/>
      <c r="I85" s="29"/>
      <c r="J85" s="29"/>
      <c r="K85" s="396"/>
      <c r="L85" s="396"/>
      <c r="M85" s="29"/>
      <c r="N85" s="29"/>
      <c r="O85" s="29"/>
      <c r="P85" s="29"/>
      <c r="Q85" s="29"/>
      <c r="R85" s="35"/>
      <c r="S85" s="29"/>
      <c r="T85" s="16"/>
      <c r="U85" s="16"/>
      <c r="V85" s="16"/>
      <c r="W85" s="16"/>
      <c r="X85" s="16"/>
      <c r="Y85" s="16"/>
      <c r="Z85" s="16"/>
      <c r="AA85" s="16"/>
      <c r="AB85" s="16"/>
      <c r="AC85" s="16"/>
      <c r="AD85" s="16"/>
      <c r="AE85" s="16"/>
      <c r="AF85" s="16"/>
      <c r="AG85" s="16"/>
      <c r="AH85" s="16"/>
      <c r="AI85" s="16"/>
      <c r="AJ85" s="420"/>
      <c r="AK85" s="539">
        <v>20</v>
      </c>
      <c r="BU85" s="539">
        <v>20</v>
      </c>
    </row>
    <row r="86" spans="1:73" ht="12.6" customHeight="1">
      <c r="A86" s="539">
        <v>21</v>
      </c>
      <c r="B86" s="912"/>
      <c r="C86" s="1189" t="s">
        <v>184</v>
      </c>
      <c r="D86" s="1190"/>
      <c r="E86" s="1190"/>
      <c r="F86" s="1190"/>
      <c r="G86" s="1195" t="s">
        <v>193</v>
      </c>
      <c r="H86" s="1003"/>
      <c r="I86" s="1196"/>
      <c r="J86" s="1200" t="s">
        <v>187</v>
      </c>
      <c r="K86" s="1201"/>
      <c r="L86" s="49"/>
      <c r="M86" s="49"/>
      <c r="N86" s="1228" t="s">
        <v>0</v>
      </c>
      <c r="O86" s="49"/>
      <c r="P86" s="1228" t="s">
        <v>126</v>
      </c>
      <c r="Q86" s="92"/>
      <c r="R86" s="1003" t="s">
        <v>191</v>
      </c>
      <c r="S86" s="1003"/>
      <c r="T86" s="1003"/>
      <c r="U86" s="1201" t="s">
        <v>187</v>
      </c>
      <c r="V86" s="1201"/>
      <c r="W86" s="49"/>
      <c r="X86" s="49"/>
      <c r="Y86" s="1228" t="s">
        <v>0</v>
      </c>
      <c r="Z86" s="49"/>
      <c r="AA86" s="1228" t="s">
        <v>126</v>
      </c>
      <c r="AB86" s="92"/>
      <c r="AC86" s="1003" t="s">
        <v>192</v>
      </c>
      <c r="AD86" s="1003"/>
      <c r="AE86" s="1003"/>
      <c r="AF86" s="92"/>
      <c r="AG86" s="398"/>
      <c r="AH86" s="398"/>
      <c r="AI86" s="1003" t="s">
        <v>190</v>
      </c>
      <c r="AJ86" s="1211"/>
      <c r="AK86" s="539">
        <v>21</v>
      </c>
      <c r="BU86" s="539">
        <v>21</v>
      </c>
    </row>
    <row r="87" spans="1:73" ht="12.6" customHeight="1">
      <c r="A87" s="539">
        <v>22</v>
      </c>
      <c r="B87" s="912"/>
      <c r="C87" s="1191"/>
      <c r="D87" s="1192"/>
      <c r="E87" s="1192"/>
      <c r="F87" s="1192"/>
      <c r="G87" s="1197"/>
      <c r="H87" s="1198"/>
      <c r="I87" s="1199"/>
      <c r="J87" s="1202"/>
      <c r="K87" s="1203"/>
      <c r="L87" s="97"/>
      <c r="M87" s="97"/>
      <c r="N87" s="1229"/>
      <c r="O87" s="97"/>
      <c r="P87" s="1229"/>
      <c r="Q87" s="96"/>
      <c r="R87" s="1198"/>
      <c r="S87" s="1198"/>
      <c r="T87" s="1198"/>
      <c r="U87" s="1203"/>
      <c r="V87" s="1203"/>
      <c r="W87" s="97"/>
      <c r="X87" s="97"/>
      <c r="Y87" s="1229"/>
      <c r="Z87" s="97"/>
      <c r="AA87" s="1229"/>
      <c r="AB87" s="96"/>
      <c r="AC87" s="1198"/>
      <c r="AD87" s="1198"/>
      <c r="AE87" s="1198"/>
      <c r="AF87" s="96"/>
      <c r="AG87" s="399"/>
      <c r="AH87" s="399"/>
      <c r="AI87" s="1198"/>
      <c r="AJ87" s="1212"/>
      <c r="AK87" s="539">
        <v>22</v>
      </c>
      <c r="BU87" s="539">
        <v>22</v>
      </c>
    </row>
    <row r="88" spans="1:73" ht="12.6" customHeight="1">
      <c r="A88" s="539">
        <v>23</v>
      </c>
      <c r="B88" s="912"/>
      <c r="C88" s="1191"/>
      <c r="D88" s="1192"/>
      <c r="E88" s="1192"/>
      <c r="F88" s="1192"/>
      <c r="G88" s="48" t="s">
        <v>194</v>
      </c>
      <c r="H88" s="92"/>
      <c r="I88" s="314"/>
      <c r="J88" s="1249"/>
      <c r="K88" s="1250"/>
      <c r="L88" s="403" t="s">
        <v>126</v>
      </c>
      <c r="M88" s="1213" t="s">
        <v>195</v>
      </c>
      <c r="N88" s="1214"/>
      <c r="O88" s="1214"/>
      <c r="P88" s="1214"/>
      <c r="Q88" s="1214"/>
      <c r="R88" s="1214"/>
      <c r="S88" s="1214"/>
      <c r="T88" s="1214"/>
      <c r="U88" s="1214"/>
      <c r="V88" s="1214"/>
      <c r="W88" s="1214"/>
      <c r="X88" s="1214"/>
      <c r="Y88" s="1214"/>
      <c r="Z88" s="1214"/>
      <c r="AA88" s="1214"/>
      <c r="AB88" s="1214"/>
      <c r="AC88" s="1214"/>
      <c r="AD88" s="1214"/>
      <c r="AE88" s="1214"/>
      <c r="AF88" s="1214"/>
      <c r="AG88" s="1214"/>
      <c r="AH88" s="1214"/>
      <c r="AI88" s="1214"/>
      <c r="AJ88" s="1215"/>
      <c r="AK88" s="539">
        <v>23</v>
      </c>
      <c r="BU88" s="539">
        <v>23</v>
      </c>
    </row>
    <row r="89" spans="1:73" ht="12.6" customHeight="1">
      <c r="A89" s="539">
        <v>24</v>
      </c>
      <c r="B89" s="912"/>
      <c r="C89" s="1191"/>
      <c r="D89" s="1192"/>
      <c r="E89" s="1192"/>
      <c r="F89" s="1192"/>
      <c r="G89" s="1216" t="s">
        <v>205</v>
      </c>
      <c r="H89" s="1217"/>
      <c r="I89" s="1218"/>
      <c r="J89" s="1205"/>
      <c r="K89" s="1206"/>
      <c r="L89" s="404" t="s">
        <v>126</v>
      </c>
      <c r="M89" s="1222" t="s">
        <v>195</v>
      </c>
      <c r="N89" s="1223"/>
      <c r="O89" s="1223"/>
      <c r="P89" s="1223"/>
      <c r="Q89" s="1223"/>
      <c r="R89" s="1223"/>
      <c r="S89" s="1223"/>
      <c r="T89" s="1223"/>
      <c r="U89" s="1223"/>
      <c r="V89" s="1223"/>
      <c r="W89" s="1223"/>
      <c r="X89" s="1223"/>
      <c r="Y89" s="1223"/>
      <c r="Z89" s="1223"/>
      <c r="AA89" s="1223"/>
      <c r="AB89" s="1223"/>
      <c r="AC89" s="1223"/>
      <c r="AD89" s="1223"/>
      <c r="AE89" s="1223"/>
      <c r="AF89" s="1223"/>
      <c r="AG89" s="1223"/>
      <c r="AH89" s="1223"/>
      <c r="AI89" s="1223"/>
      <c r="AJ89" s="1224"/>
      <c r="AK89" s="539">
        <v>24</v>
      </c>
      <c r="BU89" s="539">
        <v>24</v>
      </c>
    </row>
    <row r="90" spans="1:73" ht="12.6" customHeight="1">
      <c r="A90" s="539">
        <v>25</v>
      </c>
      <c r="B90" s="912"/>
      <c r="C90" s="1191"/>
      <c r="D90" s="1192"/>
      <c r="E90" s="1192"/>
      <c r="F90" s="1192"/>
      <c r="G90" s="1216"/>
      <c r="H90" s="1217"/>
      <c r="I90" s="1218"/>
      <c r="J90" s="1205"/>
      <c r="K90" s="1206"/>
      <c r="L90" s="404" t="s">
        <v>126</v>
      </c>
      <c r="M90" s="1222" t="s">
        <v>195</v>
      </c>
      <c r="N90" s="1223"/>
      <c r="O90" s="1223"/>
      <c r="P90" s="1223"/>
      <c r="Q90" s="1223"/>
      <c r="R90" s="1223"/>
      <c r="S90" s="1223"/>
      <c r="T90" s="1223"/>
      <c r="U90" s="1223"/>
      <c r="V90" s="1223"/>
      <c r="W90" s="1223"/>
      <c r="X90" s="1223"/>
      <c r="Y90" s="1223"/>
      <c r="Z90" s="1223"/>
      <c r="AA90" s="1223"/>
      <c r="AB90" s="1223"/>
      <c r="AC90" s="1223"/>
      <c r="AD90" s="1223"/>
      <c r="AE90" s="1223"/>
      <c r="AF90" s="1223"/>
      <c r="AG90" s="1223"/>
      <c r="AH90" s="1223"/>
      <c r="AI90" s="1223"/>
      <c r="AJ90" s="1224"/>
      <c r="AK90" s="539">
        <v>25</v>
      </c>
      <c r="BU90" s="539">
        <v>25</v>
      </c>
    </row>
    <row r="91" spans="1:73" ht="12.6" customHeight="1">
      <c r="A91" s="539">
        <v>26</v>
      </c>
      <c r="B91" s="912"/>
      <c r="C91" s="1191"/>
      <c r="D91" s="1192"/>
      <c r="E91" s="1192"/>
      <c r="F91" s="1192"/>
      <c r="G91" s="1216"/>
      <c r="H91" s="1217"/>
      <c r="I91" s="1218"/>
      <c r="J91" s="1207"/>
      <c r="K91" s="1208"/>
      <c r="L91" s="404" t="s">
        <v>126</v>
      </c>
      <c r="M91" s="1222" t="s">
        <v>195</v>
      </c>
      <c r="N91" s="1223"/>
      <c r="O91" s="1223"/>
      <c r="P91" s="1223"/>
      <c r="Q91" s="1223"/>
      <c r="R91" s="1223"/>
      <c r="S91" s="1223"/>
      <c r="T91" s="1223"/>
      <c r="U91" s="1223"/>
      <c r="V91" s="1223"/>
      <c r="W91" s="1223"/>
      <c r="X91" s="1223"/>
      <c r="Y91" s="1223"/>
      <c r="Z91" s="1223"/>
      <c r="AA91" s="1223"/>
      <c r="AB91" s="1223"/>
      <c r="AC91" s="1223"/>
      <c r="AD91" s="1223"/>
      <c r="AE91" s="1223"/>
      <c r="AF91" s="1223"/>
      <c r="AG91" s="1223"/>
      <c r="AH91" s="1223"/>
      <c r="AI91" s="1223"/>
      <c r="AJ91" s="1224"/>
      <c r="AK91" s="539">
        <v>26</v>
      </c>
      <c r="BU91" s="539">
        <v>26</v>
      </c>
    </row>
    <row r="92" spans="1:73" ht="12.6" customHeight="1">
      <c r="A92" s="539">
        <v>27</v>
      </c>
      <c r="B92" s="912"/>
      <c r="C92" s="1193"/>
      <c r="D92" s="1194"/>
      <c r="E92" s="1194"/>
      <c r="F92" s="1194"/>
      <c r="G92" s="1219"/>
      <c r="H92" s="1220"/>
      <c r="I92" s="1221"/>
      <c r="J92" s="1209"/>
      <c r="K92" s="1210"/>
      <c r="L92" s="405" t="s">
        <v>126</v>
      </c>
      <c r="M92" s="1225" t="s">
        <v>195</v>
      </c>
      <c r="N92" s="1226"/>
      <c r="O92" s="1226"/>
      <c r="P92" s="1226"/>
      <c r="Q92" s="1226"/>
      <c r="R92" s="1226"/>
      <c r="S92" s="1226"/>
      <c r="T92" s="1226"/>
      <c r="U92" s="1226"/>
      <c r="V92" s="1226"/>
      <c r="W92" s="1226"/>
      <c r="X92" s="1226"/>
      <c r="Y92" s="1226"/>
      <c r="Z92" s="1226"/>
      <c r="AA92" s="1226"/>
      <c r="AB92" s="1226"/>
      <c r="AC92" s="1226"/>
      <c r="AD92" s="1226"/>
      <c r="AE92" s="1226"/>
      <c r="AF92" s="1226"/>
      <c r="AG92" s="1226"/>
      <c r="AH92" s="1226"/>
      <c r="AI92" s="1226"/>
      <c r="AJ92" s="1227"/>
      <c r="AK92" s="539">
        <v>27</v>
      </c>
      <c r="BU92" s="539">
        <v>27</v>
      </c>
    </row>
    <row r="93" spans="1:73" ht="12.6" customHeight="1">
      <c r="A93" s="539">
        <v>28</v>
      </c>
      <c r="B93" s="912"/>
      <c r="C93" s="151"/>
      <c r="D93" s="193"/>
      <c r="E93" s="193"/>
      <c r="F93" s="152"/>
      <c r="G93" s="109" t="s">
        <v>320</v>
      </c>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216"/>
      <c r="AK93" s="539">
        <v>28</v>
      </c>
      <c r="BU93" s="539">
        <v>28</v>
      </c>
    </row>
    <row r="94" spans="1:73" ht="12.6" customHeight="1">
      <c r="A94" s="539">
        <v>29</v>
      </c>
      <c r="B94" s="912"/>
      <c r="C94" s="151"/>
      <c r="D94" s="193"/>
      <c r="E94" s="193"/>
      <c r="F94" s="152"/>
      <c r="G94" s="58" t="s">
        <v>318</v>
      </c>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c r="AH94" s="109"/>
      <c r="AI94" s="109"/>
      <c r="AJ94" s="596"/>
      <c r="AK94" s="539">
        <v>29</v>
      </c>
      <c r="BU94" s="539">
        <v>29</v>
      </c>
    </row>
    <row r="95" spans="1:73" ht="12.6" customHeight="1">
      <c r="A95" s="539">
        <v>30</v>
      </c>
      <c r="B95" s="912"/>
      <c r="C95" s="1174" t="s">
        <v>215</v>
      </c>
      <c r="D95" s="1137"/>
      <c r="E95" s="1137"/>
      <c r="F95" s="1138"/>
      <c r="G95" s="58"/>
      <c r="H95" s="109"/>
      <c r="I95" s="109"/>
      <c r="J95" s="109"/>
      <c r="K95" s="109"/>
      <c r="L95" s="109"/>
      <c r="M95" s="109"/>
      <c r="N95" s="109"/>
      <c r="O95" s="109"/>
      <c r="P95" s="109"/>
      <c r="Q95" s="109"/>
      <c r="R95" s="109"/>
      <c r="S95" s="109"/>
      <c r="T95" s="109"/>
      <c r="U95" s="109"/>
      <c r="V95" s="109"/>
      <c r="W95" s="109"/>
      <c r="X95" s="109"/>
      <c r="Y95" s="109"/>
      <c r="Z95" s="109"/>
      <c r="AA95" s="109"/>
      <c r="AB95" s="109"/>
      <c r="AC95" s="109"/>
      <c r="AD95" s="109"/>
      <c r="AE95" s="109"/>
      <c r="AF95" s="109"/>
      <c r="AG95" s="109"/>
      <c r="AH95" s="109"/>
      <c r="AI95" s="109"/>
      <c r="AJ95" s="596"/>
      <c r="AK95" s="539">
        <v>30</v>
      </c>
      <c r="BU95" s="539">
        <v>30</v>
      </c>
    </row>
    <row r="96" spans="1:73" ht="12.6" customHeight="1">
      <c r="A96" s="539">
        <v>31</v>
      </c>
      <c r="B96" s="912"/>
      <c r="C96" s="1174"/>
      <c r="D96" s="1137"/>
      <c r="E96" s="1137"/>
      <c r="F96" s="1138"/>
      <c r="G96" s="58"/>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596"/>
      <c r="AK96" s="539">
        <v>31</v>
      </c>
      <c r="BU96" s="539">
        <v>31</v>
      </c>
    </row>
    <row r="97" spans="1:73" ht="12.6" customHeight="1">
      <c r="A97" s="539">
        <v>32</v>
      </c>
      <c r="B97" s="912"/>
      <c r="C97" s="1174"/>
      <c r="D97" s="1137"/>
      <c r="E97" s="1137"/>
      <c r="F97" s="1138"/>
      <c r="G97" s="58"/>
      <c r="H97" s="109"/>
      <c r="I97" s="109"/>
      <c r="J97" s="109"/>
      <c r="K97" s="109"/>
      <c r="L97" s="109"/>
      <c r="M97" s="109"/>
      <c r="N97" s="109"/>
      <c r="O97" s="109"/>
      <c r="P97" s="109"/>
      <c r="Q97" s="109"/>
      <c r="R97" s="109"/>
      <c r="S97" s="109"/>
      <c r="T97" s="109"/>
      <c r="U97" s="109"/>
      <c r="V97" s="109"/>
      <c r="W97" s="109"/>
      <c r="X97" s="109"/>
      <c r="Y97" s="109"/>
      <c r="Z97" s="109"/>
      <c r="AA97" s="109"/>
      <c r="AB97" s="109"/>
      <c r="AC97" s="109"/>
      <c r="AD97" s="109"/>
      <c r="AE97" s="109"/>
      <c r="AF97" s="109"/>
      <c r="AG97" s="109"/>
      <c r="AH97" s="109"/>
      <c r="AI97" s="109"/>
      <c r="AJ97" s="596"/>
      <c r="AK97" s="539">
        <v>32</v>
      </c>
      <c r="BU97" s="539">
        <v>32</v>
      </c>
    </row>
    <row r="98" spans="1:73" ht="12.6" customHeight="1">
      <c r="A98" s="539">
        <v>33</v>
      </c>
      <c r="B98" s="912"/>
      <c r="C98" s="1174"/>
      <c r="D98" s="1137"/>
      <c r="E98" s="1137"/>
      <c r="F98" s="1138"/>
      <c r="G98" s="58"/>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09"/>
      <c r="AJ98" s="216"/>
      <c r="AK98" s="539">
        <v>33</v>
      </c>
      <c r="BU98" s="539">
        <v>33</v>
      </c>
    </row>
    <row r="99" spans="1:73" ht="12.6" customHeight="1">
      <c r="A99" s="539">
        <v>34</v>
      </c>
      <c r="B99" s="912"/>
      <c r="C99" s="1174"/>
      <c r="D99" s="1137"/>
      <c r="E99" s="1137"/>
      <c r="F99" s="1138"/>
      <c r="G99" s="58"/>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216"/>
      <c r="AK99" s="539">
        <v>34</v>
      </c>
      <c r="BU99" s="539">
        <v>34</v>
      </c>
    </row>
    <row r="100" spans="1:73" ht="12.6" customHeight="1">
      <c r="A100" s="539">
        <v>35</v>
      </c>
      <c r="B100" s="912"/>
      <c r="C100" s="1174"/>
      <c r="D100" s="1137"/>
      <c r="E100" s="1137"/>
      <c r="F100" s="1138"/>
      <c r="G100" s="58"/>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216"/>
      <c r="AK100" s="539">
        <v>35</v>
      </c>
      <c r="BU100" s="539">
        <v>35</v>
      </c>
    </row>
    <row r="101" spans="1:73" ht="12.6" customHeight="1">
      <c r="A101" s="539">
        <v>36</v>
      </c>
      <c r="B101" s="912"/>
      <c r="C101" s="237"/>
      <c r="D101" s="131"/>
      <c r="E101" s="131"/>
      <c r="F101" s="239"/>
      <c r="G101" s="58"/>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216"/>
      <c r="AK101" s="539">
        <v>36</v>
      </c>
      <c r="BU101" s="539">
        <v>36</v>
      </c>
    </row>
    <row r="102" spans="1:73" ht="12.6" customHeight="1">
      <c r="A102" s="539">
        <v>37</v>
      </c>
      <c r="B102" s="912"/>
      <c r="C102" s="237"/>
      <c r="D102" s="131"/>
      <c r="E102" s="131"/>
      <c r="F102" s="239"/>
      <c r="G102" s="58"/>
      <c r="H102" s="70"/>
      <c r="I102" s="109"/>
      <c r="J102" s="109"/>
      <c r="K102" s="109"/>
      <c r="L102" s="109"/>
      <c r="M102" s="109"/>
      <c r="N102" s="109"/>
      <c r="O102" s="109"/>
      <c r="P102" s="109"/>
      <c r="Q102" s="109"/>
      <c r="R102" s="109"/>
      <c r="S102" s="109"/>
      <c r="T102" s="109"/>
      <c r="U102" s="109"/>
      <c r="V102" s="109"/>
      <c r="W102" s="109"/>
      <c r="X102" s="109"/>
      <c r="Y102" s="109"/>
      <c r="Z102" s="109"/>
      <c r="AA102" s="109"/>
      <c r="AB102" s="109"/>
      <c r="AC102" s="109"/>
      <c r="AD102" s="109"/>
      <c r="AE102" s="109"/>
      <c r="AF102" s="109"/>
      <c r="AG102" s="109"/>
      <c r="AH102" s="109"/>
      <c r="AI102" s="109"/>
      <c r="AJ102" s="216"/>
      <c r="AK102" s="539">
        <v>37</v>
      </c>
      <c r="BU102" s="539">
        <v>37</v>
      </c>
    </row>
    <row r="103" spans="1:73" ht="12.6" customHeight="1">
      <c r="A103" s="539">
        <v>38</v>
      </c>
      <c r="B103" s="912"/>
      <c r="C103" s="237"/>
      <c r="D103" s="131"/>
      <c r="E103" s="131"/>
      <c r="F103" s="239"/>
      <c r="G103" s="58"/>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216"/>
      <c r="AK103" s="539">
        <v>38</v>
      </c>
      <c r="BU103" s="539">
        <v>38</v>
      </c>
    </row>
    <row r="104" spans="1:73" ht="12.6" customHeight="1">
      <c r="A104" s="539">
        <v>39</v>
      </c>
      <c r="B104" s="912"/>
      <c r="C104" s="237"/>
      <c r="D104" s="131"/>
      <c r="E104" s="131"/>
      <c r="F104" s="239"/>
      <c r="G104" s="58"/>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216"/>
      <c r="AK104" s="539">
        <v>39</v>
      </c>
      <c r="BU104" s="539">
        <v>39</v>
      </c>
    </row>
    <row r="105" spans="1:73" ht="12.6" customHeight="1">
      <c r="A105" s="539">
        <v>40</v>
      </c>
      <c r="B105" s="912"/>
      <c r="C105" s="237"/>
      <c r="D105" s="131"/>
      <c r="E105" s="131"/>
      <c r="F105" s="239"/>
      <c r="G105" s="58"/>
      <c r="H105" s="109"/>
      <c r="I105" s="109"/>
      <c r="J105" s="109"/>
      <c r="K105" s="109"/>
      <c r="L105" s="109"/>
      <c r="M105" s="109"/>
      <c r="N105" s="109"/>
      <c r="O105" s="109"/>
      <c r="P105" s="109"/>
      <c r="Q105" s="109"/>
      <c r="R105" s="109"/>
      <c r="S105" s="109"/>
      <c r="T105" s="109"/>
      <c r="U105" s="109"/>
      <c r="V105" s="109"/>
      <c r="W105" s="109"/>
      <c r="X105" s="109"/>
      <c r="Y105" s="109"/>
      <c r="Z105" s="109"/>
      <c r="AA105" s="109"/>
      <c r="AB105" s="109"/>
      <c r="AC105" s="109"/>
      <c r="AD105" s="109"/>
      <c r="AE105" s="109"/>
      <c r="AF105" s="109"/>
      <c r="AG105" s="109"/>
      <c r="AH105" s="109"/>
      <c r="AI105" s="109"/>
      <c r="AJ105" s="216"/>
      <c r="AK105" s="539">
        <v>40</v>
      </c>
      <c r="BU105" s="539">
        <v>40</v>
      </c>
    </row>
    <row r="106" spans="1:73" ht="12.6" customHeight="1">
      <c r="A106" s="539">
        <v>41</v>
      </c>
      <c r="B106" s="912"/>
      <c r="C106" s="237"/>
      <c r="D106" s="131"/>
      <c r="E106" s="131"/>
      <c r="F106" s="239"/>
      <c r="G106" s="58" t="s">
        <v>319</v>
      </c>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216"/>
      <c r="AK106" s="539">
        <v>41</v>
      </c>
      <c r="BU106" s="539">
        <v>41</v>
      </c>
    </row>
    <row r="107" spans="1:73" ht="12.6" customHeight="1">
      <c r="A107" s="539">
        <v>42</v>
      </c>
      <c r="B107" s="912"/>
      <c r="C107" s="237"/>
      <c r="D107" s="131"/>
      <c r="E107" s="131"/>
      <c r="F107" s="239"/>
      <c r="G107" s="58"/>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109"/>
      <c r="AJ107" s="216"/>
      <c r="AK107" s="539">
        <v>42</v>
      </c>
      <c r="BU107" s="539">
        <v>42</v>
      </c>
    </row>
    <row r="108" spans="1:73" ht="12.6" customHeight="1">
      <c r="A108" s="539">
        <v>43</v>
      </c>
      <c r="B108" s="912"/>
      <c r="C108" s="237"/>
      <c r="D108" s="131"/>
      <c r="E108" s="131"/>
      <c r="F108" s="239"/>
      <c r="G108" s="58"/>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216"/>
      <c r="AK108" s="539">
        <v>43</v>
      </c>
      <c r="BU108" s="539">
        <v>43</v>
      </c>
    </row>
    <row r="109" spans="1:73" ht="12.6" customHeight="1">
      <c r="A109" s="539">
        <v>44</v>
      </c>
      <c r="B109" s="912"/>
      <c r="C109" s="237"/>
      <c r="D109" s="131"/>
      <c r="E109" s="131"/>
      <c r="F109" s="239"/>
      <c r="G109" s="58"/>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c r="AH109" s="109"/>
      <c r="AI109" s="109"/>
      <c r="AJ109" s="216"/>
      <c r="AK109" s="539">
        <v>44</v>
      </c>
      <c r="BU109" s="539">
        <v>44</v>
      </c>
    </row>
    <row r="110" spans="1:73" ht="12.6" customHeight="1">
      <c r="A110" s="539">
        <v>45</v>
      </c>
      <c r="B110" s="912"/>
      <c r="C110" s="410"/>
      <c r="D110" s="411"/>
      <c r="E110" s="411"/>
      <c r="F110" s="412"/>
      <c r="G110" s="58"/>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09"/>
      <c r="AF110" s="109"/>
      <c r="AG110" s="109"/>
      <c r="AH110" s="109"/>
      <c r="AI110" s="109"/>
      <c r="AJ110" s="216"/>
      <c r="AK110" s="539">
        <v>45</v>
      </c>
      <c r="BU110" s="539">
        <v>45</v>
      </c>
    </row>
    <row r="111" spans="1:73" ht="12.6" customHeight="1">
      <c r="A111" s="539">
        <v>46</v>
      </c>
      <c r="B111" s="912"/>
      <c r="C111" s="410"/>
      <c r="D111" s="411"/>
      <c r="E111" s="411"/>
      <c r="F111" s="412"/>
      <c r="G111" s="58"/>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216"/>
      <c r="AK111" s="539">
        <v>46</v>
      </c>
      <c r="BU111" s="539">
        <v>46</v>
      </c>
    </row>
    <row r="112" spans="1:73" ht="12.6" customHeight="1">
      <c r="A112" s="539">
        <v>47</v>
      </c>
      <c r="B112" s="912"/>
      <c r="C112" s="410"/>
      <c r="D112" s="411"/>
      <c r="E112" s="411"/>
      <c r="F112" s="412"/>
      <c r="G112" s="58"/>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216"/>
      <c r="AK112" s="539">
        <v>47</v>
      </c>
      <c r="BU112" s="539">
        <v>47</v>
      </c>
    </row>
    <row r="113" spans="1:73" ht="12.6" customHeight="1">
      <c r="A113" s="539">
        <v>48</v>
      </c>
      <c r="B113" s="912"/>
      <c r="C113" s="413"/>
      <c r="D113" s="411"/>
      <c r="E113" s="411"/>
      <c r="F113" s="412"/>
      <c r="G113" s="58"/>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216"/>
      <c r="AK113" s="539">
        <v>48</v>
      </c>
      <c r="BU113" s="539">
        <v>48</v>
      </c>
    </row>
    <row r="114" spans="1:73" ht="12.6" customHeight="1">
      <c r="A114" s="539">
        <v>49</v>
      </c>
      <c r="B114" s="912"/>
      <c r="C114" s="410"/>
      <c r="D114" s="411"/>
      <c r="E114" s="411"/>
      <c r="F114" s="412"/>
      <c r="G114" s="58"/>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216"/>
      <c r="AK114" s="539">
        <v>49</v>
      </c>
      <c r="BU114" s="539">
        <v>49</v>
      </c>
    </row>
    <row r="115" spans="1:73" ht="12.6" customHeight="1">
      <c r="A115" s="539">
        <v>50</v>
      </c>
      <c r="B115" s="912"/>
      <c r="C115" s="410"/>
      <c r="D115" s="411"/>
      <c r="E115" s="411"/>
      <c r="F115" s="412"/>
      <c r="G115" s="58"/>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216"/>
      <c r="AK115" s="539">
        <v>50</v>
      </c>
      <c r="BU115" s="539">
        <v>50</v>
      </c>
    </row>
    <row r="116" spans="1:73" ht="12.6" customHeight="1">
      <c r="A116" s="539">
        <v>51</v>
      </c>
      <c r="B116" s="912"/>
      <c r="C116" s="410"/>
      <c r="D116" s="411"/>
      <c r="E116" s="411"/>
      <c r="F116" s="412"/>
      <c r="G116" s="58"/>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216"/>
      <c r="AK116" s="539">
        <v>51</v>
      </c>
      <c r="BU116" s="539">
        <v>51</v>
      </c>
    </row>
    <row r="117" spans="1:73" ht="12.6" customHeight="1">
      <c r="A117" s="539">
        <v>52</v>
      </c>
      <c r="B117" s="912"/>
      <c r="C117" s="410"/>
      <c r="D117" s="411"/>
      <c r="E117" s="411"/>
      <c r="F117" s="412"/>
      <c r="G117" s="597"/>
      <c r="H117" s="109"/>
      <c r="I117" s="390"/>
      <c r="J117" s="26"/>
      <c r="K117" s="26"/>
      <c r="L117" s="26"/>
      <c r="M117" s="109"/>
      <c r="N117" s="26"/>
      <c r="O117" s="26"/>
      <c r="P117" s="109"/>
      <c r="Q117" s="70"/>
      <c r="R117" s="109"/>
      <c r="S117" s="109"/>
      <c r="T117" s="109"/>
      <c r="U117" s="109"/>
      <c r="V117" s="109"/>
      <c r="W117" s="109"/>
      <c r="X117" s="109"/>
      <c r="Y117" s="109"/>
      <c r="Z117" s="109"/>
      <c r="AA117" s="109"/>
      <c r="AB117" s="109"/>
      <c r="AC117" s="109"/>
      <c r="AD117" s="109"/>
      <c r="AE117" s="109"/>
      <c r="AF117" s="109"/>
      <c r="AG117" s="109"/>
      <c r="AH117" s="109"/>
      <c r="AI117" s="109"/>
      <c r="AJ117" s="216"/>
      <c r="AK117" s="539">
        <v>52</v>
      </c>
      <c r="BU117" s="539">
        <v>52</v>
      </c>
    </row>
    <row r="118" spans="1:73" ht="12.6" customHeight="1">
      <c r="A118" s="539">
        <v>53</v>
      </c>
      <c r="B118" s="912"/>
      <c r="C118" s="414"/>
      <c r="D118" s="415"/>
      <c r="E118" s="415"/>
      <c r="F118" s="416"/>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216"/>
      <c r="AK118" s="539">
        <v>53</v>
      </c>
      <c r="BU118" s="539">
        <v>53</v>
      </c>
    </row>
    <row r="119" spans="1:73" ht="12.6" customHeight="1">
      <c r="A119" s="539">
        <v>54</v>
      </c>
      <c r="B119" s="912"/>
      <c r="C119" s="48" t="s">
        <v>180</v>
      </c>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92"/>
      <c r="AE119" s="92"/>
      <c r="AF119" s="92"/>
      <c r="AG119" s="92"/>
      <c r="AH119" s="92"/>
      <c r="AI119" s="92"/>
      <c r="AJ119" s="313"/>
      <c r="AK119" s="539">
        <v>54</v>
      </c>
      <c r="BU119" s="539">
        <v>54</v>
      </c>
    </row>
    <row r="120" spans="1:73" ht="12.6" customHeight="1">
      <c r="A120" s="539">
        <v>55</v>
      </c>
      <c r="B120" s="912"/>
      <c r="C120" s="58"/>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t="s">
        <v>179</v>
      </c>
      <c r="AA120" s="109"/>
      <c r="AB120" s="109"/>
      <c r="AC120" s="109"/>
      <c r="AD120" s="109" t="s">
        <v>171</v>
      </c>
      <c r="AE120" s="109"/>
      <c r="AF120" s="109" t="s">
        <v>172</v>
      </c>
      <c r="AG120" s="109"/>
      <c r="AH120" s="109" t="s">
        <v>173</v>
      </c>
      <c r="AI120" s="109"/>
      <c r="AJ120" s="216"/>
      <c r="AK120" s="539">
        <v>55</v>
      </c>
      <c r="BU120" s="539">
        <v>55</v>
      </c>
    </row>
    <row r="121" spans="1:73" ht="12.6" customHeight="1">
      <c r="A121" s="539">
        <v>56</v>
      </c>
      <c r="B121" s="912"/>
      <c r="C121" s="58" t="s">
        <v>181</v>
      </c>
      <c r="D121" s="109"/>
      <c r="E121" s="109"/>
      <c r="F121" s="109"/>
      <c r="G121" s="109"/>
      <c r="H121" s="109"/>
      <c r="I121" s="109"/>
      <c r="J121" s="109"/>
      <c r="K121" s="109"/>
      <c r="L121" s="109"/>
      <c r="M121" s="883" t="s">
        <v>407</v>
      </c>
      <c r="N121" s="884"/>
      <c r="O121" s="109"/>
      <c r="P121" s="109"/>
      <c r="Q121" s="109"/>
      <c r="R121" s="109"/>
      <c r="S121" s="109"/>
      <c r="T121" s="109"/>
      <c r="U121" s="109"/>
      <c r="V121" s="109"/>
      <c r="W121" s="109"/>
      <c r="X121" s="109"/>
      <c r="Y121" s="109"/>
      <c r="Z121" s="109"/>
      <c r="AA121" s="109"/>
      <c r="AB121" s="109"/>
      <c r="AC121" s="109"/>
      <c r="AD121" s="109"/>
      <c r="AE121" s="109"/>
      <c r="AF121" s="109"/>
      <c r="AG121" s="109"/>
      <c r="AH121" s="109"/>
      <c r="AI121" s="109"/>
      <c r="AJ121" s="216"/>
      <c r="AK121" s="539">
        <v>56</v>
      </c>
      <c r="BU121" s="539">
        <v>56</v>
      </c>
    </row>
    <row r="122" spans="1:73" ht="12.6" customHeight="1">
      <c r="A122" s="539">
        <v>57</v>
      </c>
      <c r="B122" s="912"/>
      <c r="C122" s="58"/>
      <c r="D122" s="109"/>
      <c r="E122" s="109"/>
      <c r="F122" s="109"/>
      <c r="G122" s="109"/>
      <c r="H122" s="109"/>
      <c r="I122" s="109"/>
      <c r="J122" s="109"/>
      <c r="K122" s="109"/>
      <c r="L122" s="109"/>
      <c r="M122" s="884"/>
      <c r="N122" s="884"/>
      <c r="O122" s="109"/>
      <c r="P122" s="109"/>
      <c r="Q122" s="109"/>
      <c r="R122" s="109"/>
      <c r="S122" s="109"/>
      <c r="T122" s="109"/>
      <c r="U122" s="109"/>
      <c r="V122" s="109"/>
      <c r="W122" s="109"/>
      <c r="X122" s="109"/>
      <c r="Y122" s="109"/>
      <c r="Z122" s="109"/>
      <c r="AA122" s="109"/>
      <c r="AB122" s="109"/>
      <c r="AC122" s="109"/>
      <c r="AD122" s="109"/>
      <c r="AE122" s="109"/>
      <c r="AF122" s="109"/>
      <c r="AG122" s="109"/>
      <c r="AH122" s="109"/>
      <c r="AI122" s="109"/>
      <c r="AJ122" s="216"/>
      <c r="AK122" s="539">
        <v>57</v>
      </c>
      <c r="BU122" s="539">
        <v>57</v>
      </c>
    </row>
    <row r="123" spans="1:73" ht="12.6" customHeight="1">
      <c r="A123" s="539">
        <v>58</v>
      </c>
      <c r="B123" s="912"/>
      <c r="C123" s="58" t="s">
        <v>182</v>
      </c>
      <c r="D123" s="109"/>
      <c r="E123" s="109"/>
      <c r="F123" s="109"/>
      <c r="G123" s="109"/>
      <c r="H123" s="109"/>
      <c r="I123" s="109"/>
      <c r="J123" s="109"/>
      <c r="K123" s="109"/>
      <c r="L123" s="109"/>
      <c r="M123" s="883" t="s">
        <v>417</v>
      </c>
      <c r="N123" s="884"/>
      <c r="O123" s="109"/>
      <c r="P123" s="109"/>
      <c r="Q123" s="109"/>
      <c r="R123" s="109"/>
      <c r="S123" s="109"/>
      <c r="T123" s="109"/>
      <c r="U123" s="109"/>
      <c r="V123" s="109"/>
      <c r="W123" s="109"/>
      <c r="X123" s="109"/>
      <c r="Y123" s="109"/>
      <c r="Z123" s="109"/>
      <c r="AA123" s="109"/>
      <c r="AB123" s="109"/>
      <c r="AC123" s="109"/>
      <c r="AD123" s="109"/>
      <c r="AE123" s="109"/>
      <c r="AF123" s="109"/>
      <c r="AG123" s="109"/>
      <c r="AH123" s="109"/>
      <c r="AI123" s="109"/>
      <c r="AJ123" s="216"/>
      <c r="AK123" s="539">
        <v>58</v>
      </c>
      <c r="BU123" s="539">
        <v>58</v>
      </c>
    </row>
    <row r="124" spans="1:73" ht="12.6" customHeight="1">
      <c r="A124" s="539">
        <v>59</v>
      </c>
      <c r="B124" s="912"/>
      <c r="C124" s="58"/>
      <c r="D124" s="109"/>
      <c r="E124" s="109"/>
      <c r="F124" s="109"/>
      <c r="G124" s="109"/>
      <c r="H124" s="109"/>
      <c r="I124" s="109"/>
      <c r="J124" s="109"/>
      <c r="K124" s="109"/>
      <c r="L124" s="109"/>
      <c r="M124" s="884"/>
      <c r="N124" s="884"/>
      <c r="O124" s="109"/>
      <c r="P124" s="109"/>
      <c r="Q124" s="109"/>
      <c r="R124" s="109"/>
      <c r="S124" s="109"/>
      <c r="T124" s="109"/>
      <c r="U124" s="109"/>
      <c r="V124" s="109"/>
      <c r="W124" s="109"/>
      <c r="X124" s="109"/>
      <c r="Y124" s="109"/>
      <c r="Z124" s="109"/>
      <c r="AA124" s="109"/>
      <c r="AB124" s="109"/>
      <c r="AC124" s="109"/>
      <c r="AD124" s="109"/>
      <c r="AE124" s="109"/>
      <c r="AF124" s="109"/>
      <c r="AG124" s="109"/>
      <c r="AH124" s="109"/>
      <c r="AI124" s="109"/>
      <c r="AJ124" s="216"/>
      <c r="AK124" s="539">
        <v>59</v>
      </c>
      <c r="BU124" s="539">
        <v>59</v>
      </c>
    </row>
    <row r="125" spans="1:73" ht="12.6" customHeight="1">
      <c r="A125" s="539">
        <v>60</v>
      </c>
      <c r="B125" s="912"/>
      <c r="C125" s="58" t="s">
        <v>238</v>
      </c>
      <c r="D125" s="109"/>
      <c r="E125" s="109"/>
      <c r="F125" s="109"/>
      <c r="G125" s="109"/>
      <c r="H125" s="109"/>
      <c r="I125" s="109"/>
      <c r="J125" s="109"/>
      <c r="K125" s="109"/>
      <c r="L125" s="109"/>
      <c r="M125" s="883" t="s">
        <v>377</v>
      </c>
      <c r="N125" s="884"/>
      <c r="O125" s="109"/>
      <c r="P125" s="109"/>
      <c r="Q125" s="109"/>
      <c r="R125" s="109"/>
      <c r="S125" s="109"/>
      <c r="T125" s="109"/>
      <c r="U125" s="109"/>
      <c r="V125" s="109"/>
      <c r="W125" s="109"/>
      <c r="X125" s="109"/>
      <c r="Y125" s="109"/>
      <c r="Z125" s="109"/>
      <c r="AA125" s="109"/>
      <c r="AB125" s="109"/>
      <c r="AC125" s="109"/>
      <c r="AD125" s="109"/>
      <c r="AE125" s="109"/>
      <c r="AF125" s="109"/>
      <c r="AG125" s="109"/>
      <c r="AH125" s="109"/>
      <c r="AI125" s="109"/>
      <c r="AJ125" s="216"/>
      <c r="AK125" s="539">
        <v>60</v>
      </c>
      <c r="BU125" s="539">
        <v>60</v>
      </c>
    </row>
    <row r="126" spans="1:73" ht="12.6" customHeight="1" thickBot="1">
      <c r="A126" s="539">
        <v>61</v>
      </c>
      <c r="B126" s="913"/>
      <c r="C126" s="421"/>
      <c r="D126" s="181"/>
      <c r="E126" s="181"/>
      <c r="F126" s="181"/>
      <c r="G126" s="181"/>
      <c r="H126" s="181"/>
      <c r="I126" s="181"/>
      <c r="J126" s="181"/>
      <c r="K126" s="181"/>
      <c r="L126" s="181"/>
      <c r="M126" s="181"/>
      <c r="N126" s="181"/>
      <c r="O126" s="181"/>
      <c r="P126" s="181"/>
      <c r="Q126" s="181"/>
      <c r="R126" s="181"/>
      <c r="S126" s="181"/>
      <c r="T126" s="181"/>
      <c r="U126" s="181"/>
      <c r="V126" s="181"/>
      <c r="W126" s="181"/>
      <c r="X126" s="181" t="s">
        <v>183</v>
      </c>
      <c r="Y126" s="181"/>
      <c r="Z126" s="181"/>
      <c r="AA126" s="181"/>
      <c r="AB126" s="181" t="s">
        <v>216</v>
      </c>
      <c r="AC126" s="181"/>
      <c r="AD126" s="181"/>
      <c r="AE126" s="181" t="s">
        <v>217</v>
      </c>
      <c r="AF126" s="181"/>
      <c r="AG126" s="181"/>
      <c r="AH126" s="181"/>
      <c r="AI126" s="181"/>
      <c r="AJ126" s="422"/>
      <c r="AK126" s="539">
        <v>61</v>
      </c>
      <c r="BU126" s="539">
        <v>61</v>
      </c>
    </row>
    <row r="127" spans="1:73" ht="12.6" customHeight="1">
      <c r="A127" s="539">
        <v>62</v>
      </c>
      <c r="B127" s="123" t="s">
        <v>218</v>
      </c>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c r="AH127" s="123"/>
      <c r="AI127" s="123"/>
      <c r="AJ127" s="123"/>
      <c r="AK127" s="539">
        <v>62</v>
      </c>
      <c r="BU127" s="539">
        <v>62</v>
      </c>
    </row>
    <row r="128" spans="1:73" ht="12.6" customHeight="1">
      <c r="A128" s="539">
        <v>63</v>
      </c>
      <c r="B128" s="123" t="s">
        <v>219</v>
      </c>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04" t="str">
        <f>+AF64</f>
        <v>ver.20230707</v>
      </c>
      <c r="AG128" s="1204"/>
      <c r="AH128" s="1204"/>
      <c r="AI128" s="1204"/>
      <c r="AJ128" s="1204"/>
      <c r="AK128" s="539">
        <v>63</v>
      </c>
      <c r="BU128" s="539">
        <v>63</v>
      </c>
    </row>
    <row r="129" spans="1:73" s="538" customFormat="1" ht="12.6" customHeight="1">
      <c r="A129" s="537"/>
      <c r="B129" s="537">
        <v>1</v>
      </c>
      <c r="C129" s="537">
        <v>2</v>
      </c>
      <c r="D129" s="537">
        <v>3</v>
      </c>
      <c r="E129" s="537">
        <v>4</v>
      </c>
      <c r="F129" s="537">
        <v>5</v>
      </c>
      <c r="G129" s="537">
        <v>6</v>
      </c>
      <c r="H129" s="537">
        <v>7</v>
      </c>
      <c r="I129" s="537">
        <v>8</v>
      </c>
      <c r="J129" s="537">
        <v>9</v>
      </c>
      <c r="K129" s="537">
        <v>10</v>
      </c>
      <c r="L129" s="537">
        <v>11</v>
      </c>
      <c r="M129" s="537">
        <v>12</v>
      </c>
      <c r="N129" s="537">
        <v>13</v>
      </c>
      <c r="O129" s="537">
        <v>14</v>
      </c>
      <c r="P129" s="537">
        <v>15</v>
      </c>
      <c r="Q129" s="537">
        <v>16</v>
      </c>
      <c r="R129" s="537">
        <v>17</v>
      </c>
      <c r="S129" s="537">
        <v>18</v>
      </c>
      <c r="T129" s="537">
        <v>19</v>
      </c>
      <c r="U129" s="537">
        <v>20</v>
      </c>
      <c r="V129" s="537">
        <v>21</v>
      </c>
      <c r="W129" s="537">
        <v>22</v>
      </c>
      <c r="X129" s="537">
        <v>23</v>
      </c>
      <c r="Y129" s="537">
        <v>24</v>
      </c>
      <c r="Z129" s="537">
        <v>25</v>
      </c>
      <c r="AA129" s="537">
        <v>26</v>
      </c>
      <c r="AB129" s="537">
        <v>27</v>
      </c>
      <c r="AC129" s="537">
        <v>28</v>
      </c>
      <c r="AD129" s="537">
        <v>29</v>
      </c>
      <c r="AE129" s="537">
        <v>30</v>
      </c>
      <c r="AF129" s="537">
        <v>31</v>
      </c>
      <c r="AG129" s="537">
        <v>32</v>
      </c>
      <c r="AH129" s="537">
        <v>33</v>
      </c>
      <c r="AI129" s="537">
        <v>34</v>
      </c>
      <c r="AJ129" s="537">
        <v>35</v>
      </c>
      <c r="AK129" s="537"/>
      <c r="AL129" s="537">
        <v>1</v>
      </c>
      <c r="AM129" s="537">
        <v>2</v>
      </c>
      <c r="AN129" s="537">
        <v>3</v>
      </c>
      <c r="AO129" s="537">
        <v>4</v>
      </c>
      <c r="AP129" s="537">
        <v>5</v>
      </c>
      <c r="AQ129" s="537">
        <v>6</v>
      </c>
      <c r="AR129" s="537">
        <v>7</v>
      </c>
      <c r="AS129" s="537">
        <v>8</v>
      </c>
      <c r="AT129" s="537">
        <v>9</v>
      </c>
      <c r="AU129" s="537">
        <v>10</v>
      </c>
      <c r="AV129" s="537">
        <v>11</v>
      </c>
      <c r="AW129" s="537">
        <v>12</v>
      </c>
      <c r="AX129" s="537">
        <v>13</v>
      </c>
      <c r="AY129" s="537">
        <v>14</v>
      </c>
      <c r="AZ129" s="537">
        <v>15</v>
      </c>
      <c r="BA129" s="537">
        <v>16</v>
      </c>
      <c r="BB129" s="537">
        <v>17</v>
      </c>
      <c r="BC129" s="537">
        <v>18</v>
      </c>
      <c r="BD129" s="537">
        <v>19</v>
      </c>
      <c r="BE129" s="537">
        <v>20</v>
      </c>
      <c r="BF129" s="537">
        <v>21</v>
      </c>
      <c r="BG129" s="537">
        <v>22</v>
      </c>
      <c r="BH129" s="537">
        <v>23</v>
      </c>
      <c r="BI129" s="537">
        <v>24</v>
      </c>
      <c r="BJ129" s="537">
        <v>25</v>
      </c>
      <c r="BK129" s="537">
        <v>26</v>
      </c>
      <c r="BL129" s="537">
        <v>27</v>
      </c>
      <c r="BM129" s="537">
        <v>28</v>
      </c>
      <c r="BN129" s="537">
        <v>29</v>
      </c>
      <c r="BO129" s="537">
        <v>30</v>
      </c>
      <c r="BP129" s="537">
        <v>31</v>
      </c>
      <c r="BQ129" s="537">
        <v>32</v>
      </c>
      <c r="BR129" s="537">
        <v>33</v>
      </c>
      <c r="BS129" s="537">
        <v>34</v>
      </c>
      <c r="BT129" s="537">
        <v>35</v>
      </c>
      <c r="BU129" s="537"/>
    </row>
    <row r="130" spans="1:73" ht="12.6" customHeight="1">
      <c r="B130" s="156"/>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c r="AE130" s="156"/>
      <c r="AF130" s="156"/>
      <c r="AG130" s="156"/>
      <c r="AH130" s="156"/>
      <c r="AI130" s="156"/>
      <c r="AJ130" s="156"/>
    </row>
    <row r="131" spans="1:73" ht="12.6" customHeight="1">
      <c r="B131" s="156"/>
      <c r="C131" s="156"/>
      <c r="D131" s="156"/>
      <c r="E131" s="156"/>
      <c r="F131" s="156"/>
      <c r="G131" s="156"/>
      <c r="H131" s="156"/>
      <c r="I131" s="156"/>
      <c r="J131" s="156"/>
      <c r="K131" s="156"/>
      <c r="L131" s="156"/>
      <c r="M131" s="156"/>
      <c r="N131" s="156"/>
      <c r="O131" s="156"/>
      <c r="P131" s="156"/>
      <c r="Q131" s="156"/>
      <c r="R131" s="156"/>
      <c r="S131" s="156"/>
      <c r="T131" s="156"/>
      <c r="U131" s="156"/>
      <c r="V131" s="156"/>
      <c r="W131" s="156"/>
      <c r="X131" s="156"/>
      <c r="Y131" s="156"/>
      <c r="Z131" s="156"/>
      <c r="AA131" s="156"/>
      <c r="AB131" s="156"/>
      <c r="AC131" s="156"/>
      <c r="AD131" s="156"/>
      <c r="AE131" s="156"/>
      <c r="AF131" s="156"/>
      <c r="AG131" s="156"/>
      <c r="AH131" s="156"/>
      <c r="AI131" s="156"/>
      <c r="AJ131" s="156"/>
    </row>
  </sheetData>
  <mergeCells count="192">
    <mergeCell ref="BO53:BO54"/>
    <mergeCell ref="BP53:BP54"/>
    <mergeCell ref="BQ53:BQ54"/>
    <mergeCell ref="BR53:BR54"/>
    <mergeCell ref="BC42:BT43"/>
    <mergeCell ref="J88:K88"/>
    <mergeCell ref="AZ48:BT49"/>
    <mergeCell ref="AZ50:BT51"/>
    <mergeCell ref="BC53:BC54"/>
    <mergeCell ref="BD53:BD54"/>
    <mergeCell ref="BE53:BE54"/>
    <mergeCell ref="BF53:BF54"/>
    <mergeCell ref="BG53:BG54"/>
    <mergeCell ref="BH53:BH54"/>
    <mergeCell ref="BM53:BM54"/>
    <mergeCell ref="BN53:BN54"/>
    <mergeCell ref="L52:N53"/>
    <mergeCell ref="O52:Q53"/>
    <mergeCell ref="R52:S53"/>
    <mergeCell ref="Z52:AB53"/>
    <mergeCell ref="AC52:AD53"/>
    <mergeCell ref="O46:P47"/>
    <mergeCell ref="O48:P49"/>
    <mergeCell ref="AV48:AY49"/>
    <mergeCell ref="BS19:BS20"/>
    <mergeCell ref="BT19:BT20"/>
    <mergeCell ref="BR19:BR20"/>
    <mergeCell ref="AV21:BT22"/>
    <mergeCell ref="AZ46:BT47"/>
    <mergeCell ref="BA19:BA20"/>
    <mergeCell ref="BB19:BB20"/>
    <mergeCell ref="BI19:BI20"/>
    <mergeCell ref="BJ19:BJ20"/>
    <mergeCell ref="BK19:BK20"/>
    <mergeCell ref="BL19:BL20"/>
    <mergeCell ref="AV46:AY47"/>
    <mergeCell ref="BO18:BQ20"/>
    <mergeCell ref="BC19:BC20"/>
    <mergeCell ref="BD19:BD20"/>
    <mergeCell ref="BE19:BE20"/>
    <mergeCell ref="BN19:BN20"/>
    <mergeCell ref="AY19:AY20"/>
    <mergeCell ref="AZ19:AZ20"/>
    <mergeCell ref="AF128:AJ128"/>
    <mergeCell ref="G19:K20"/>
    <mergeCell ref="N19:R20"/>
    <mergeCell ref="U17:AH18"/>
    <mergeCell ref="U19:AF20"/>
    <mergeCell ref="J89:K89"/>
    <mergeCell ref="J90:K90"/>
    <mergeCell ref="J91:K91"/>
    <mergeCell ref="J92:K92"/>
    <mergeCell ref="AC86:AE87"/>
    <mergeCell ref="AI86:AJ87"/>
    <mergeCell ref="M88:AJ88"/>
    <mergeCell ref="G89:I92"/>
    <mergeCell ref="M89:AJ89"/>
    <mergeCell ref="M90:AJ90"/>
    <mergeCell ref="M91:AJ91"/>
    <mergeCell ref="M92:AJ92"/>
    <mergeCell ref="N86:N87"/>
    <mergeCell ref="P86:P87"/>
    <mergeCell ref="R86:T87"/>
    <mergeCell ref="U86:V87"/>
    <mergeCell ref="Y86:Y87"/>
    <mergeCell ref="AA86:AA87"/>
    <mergeCell ref="C82:F84"/>
    <mergeCell ref="G84:L84"/>
    <mergeCell ref="C86:F92"/>
    <mergeCell ref="G86:I87"/>
    <mergeCell ref="J86:K87"/>
    <mergeCell ref="O62:P63"/>
    <mergeCell ref="AF64:AJ64"/>
    <mergeCell ref="K67:AJ69"/>
    <mergeCell ref="C95:F100"/>
    <mergeCell ref="B71:B126"/>
    <mergeCell ref="C71:F72"/>
    <mergeCell ref="G71:AJ72"/>
    <mergeCell ref="C73:F75"/>
    <mergeCell ref="H73:S73"/>
    <mergeCell ref="C76:F78"/>
    <mergeCell ref="T76:W78"/>
    <mergeCell ref="AM55:AM64"/>
    <mergeCell ref="AO55:AU57"/>
    <mergeCell ref="F56:N57"/>
    <mergeCell ref="O56:P57"/>
    <mergeCell ref="F58:N59"/>
    <mergeCell ref="O58:P59"/>
    <mergeCell ref="AO59:AU62"/>
    <mergeCell ref="F60:N61"/>
    <mergeCell ref="O60:P61"/>
    <mergeCell ref="F62:N63"/>
    <mergeCell ref="L54:N55"/>
    <mergeCell ref="O54:Q55"/>
    <mergeCell ref="R54:S55"/>
    <mergeCell ref="Z54:AB55"/>
    <mergeCell ref="AC54:AD55"/>
    <mergeCell ref="E44:E63"/>
    <mergeCell ref="C79:F80"/>
    <mergeCell ref="AV50:AY51"/>
    <mergeCell ref="AV30:BA31"/>
    <mergeCell ref="AO33:AU36"/>
    <mergeCell ref="AV36:AY37"/>
    <mergeCell ref="AO41:AU42"/>
    <mergeCell ref="L44:N45"/>
    <mergeCell ref="V44:X45"/>
    <mergeCell ref="AB44:AD45"/>
    <mergeCell ref="AM44:AM54"/>
    <mergeCell ref="AO44:AU47"/>
    <mergeCell ref="AM25:AM43"/>
    <mergeCell ref="AE26:AE27"/>
    <mergeCell ref="AF26:AF27"/>
    <mergeCell ref="AG26:AG27"/>
    <mergeCell ref="AH26:AH27"/>
    <mergeCell ref="AI26:AI27"/>
    <mergeCell ref="AJ26:AJ27"/>
    <mergeCell ref="C28:AJ29"/>
    <mergeCell ref="C17:F20"/>
    <mergeCell ref="H17:H18"/>
    <mergeCell ref="I17:I18"/>
    <mergeCell ref="J17:J18"/>
    <mergeCell ref="L17:L18"/>
    <mergeCell ref="M17:M18"/>
    <mergeCell ref="B24:B27"/>
    <mergeCell ref="AL24:AL64"/>
    <mergeCell ref="H25:J27"/>
    <mergeCell ref="K25:AB27"/>
    <mergeCell ref="AC25:AD27"/>
    <mergeCell ref="AE25:AF25"/>
    <mergeCell ref="AG25:AH25"/>
    <mergeCell ref="AI25:AJ25"/>
    <mergeCell ref="F50:K51"/>
    <mergeCell ref="L50:N51"/>
    <mergeCell ref="O50:P51"/>
    <mergeCell ref="W50:Y51"/>
    <mergeCell ref="AD50:AE51"/>
    <mergeCell ref="N17:N18"/>
    <mergeCell ref="O17:O18"/>
    <mergeCell ref="P17:T18"/>
    <mergeCell ref="I11:I12"/>
    <mergeCell ref="J11:J12"/>
    <mergeCell ref="AH15:AH16"/>
    <mergeCell ref="AM21:AM22"/>
    <mergeCell ref="AN21:AU22"/>
    <mergeCell ref="BM19:BM20"/>
    <mergeCell ref="AJ15:AJ16"/>
    <mergeCell ref="Y15:Y16"/>
    <mergeCell ref="Z15:Z16"/>
    <mergeCell ref="AA15:AA16"/>
    <mergeCell ref="AB15:AB16"/>
    <mergeCell ref="AC15:AC16"/>
    <mergeCell ref="AD15:AD16"/>
    <mergeCell ref="AB11:AB12"/>
    <mergeCell ref="AC11:AC12"/>
    <mergeCell ref="AD11:AD12"/>
    <mergeCell ref="AE11:AE12"/>
    <mergeCell ref="AE15:AE16"/>
    <mergeCell ref="AF15:AF16"/>
    <mergeCell ref="AG15:AG16"/>
    <mergeCell ref="R11:R12"/>
    <mergeCell ref="S11:V11"/>
    <mergeCell ref="Z11:Z12"/>
    <mergeCell ref="AA11:AA12"/>
    <mergeCell ref="L11:L12"/>
    <mergeCell ref="M11:M12"/>
    <mergeCell ref="N11:N12"/>
    <mergeCell ref="O11:O12"/>
    <mergeCell ref="AI15:AI16"/>
    <mergeCell ref="K3:AJ5"/>
    <mergeCell ref="AU3:BT5"/>
    <mergeCell ref="AL7:AR8"/>
    <mergeCell ref="AS7:BB8"/>
    <mergeCell ref="B10:B20"/>
    <mergeCell ref="C10:F11"/>
    <mergeCell ref="K10:K12"/>
    <mergeCell ref="AL10:AL22"/>
    <mergeCell ref="G11:G12"/>
    <mergeCell ref="H11:H12"/>
    <mergeCell ref="BQ11:BQ12"/>
    <mergeCell ref="BR11:BR12"/>
    <mergeCell ref="BS11:BS12"/>
    <mergeCell ref="BT11:BT12"/>
    <mergeCell ref="C12:F12"/>
    <mergeCell ref="D13:F13"/>
    <mergeCell ref="G13:T13"/>
    <mergeCell ref="AN13:AP17"/>
    <mergeCell ref="G14:T16"/>
    <mergeCell ref="U15:X15"/>
    <mergeCell ref="BO11:BO12"/>
    <mergeCell ref="BP11:BP12"/>
    <mergeCell ref="P11:P12"/>
    <mergeCell ref="Q11:Q12"/>
  </mergeCells>
  <phoneticPr fontId="2"/>
  <dataValidations count="5">
    <dataValidation type="list" allowBlank="1" showInputMessage="1" showErrorMessage="1" sqref="R10 X13:Y13 AC13 AH12 AH10 W10:W12 BL10:BL12" xr:uid="{5F9C8740-94DA-4931-94BE-9E95A2D59B07}">
      <formula1>"□,☑"</formula1>
    </dataValidation>
    <dataValidation imeMode="fullKatakana" allowBlank="1" showInputMessage="1" showErrorMessage="1" sqref="G13" xr:uid="{7E175D42-9FC6-4F9B-8A58-C92C820013EA}"/>
    <dataValidation imeMode="hiragana" allowBlank="1" showInputMessage="1" showErrorMessage="1" sqref="AN50:AN53 G14 G18 AO44 U17 U19 AV48 AN44:AN45 AG19:AH20 AI17:AJ20" xr:uid="{8FABC13F-8077-4BA8-A271-D9C4372593F2}"/>
    <dataValidation imeMode="off" allowBlank="1" showInputMessage="1" showErrorMessage="1" sqref="K17 AB14:AC14 AE14:AF14 R11:R12 AH14:AJ14 BE18:BE20 BO18 BK27:BK29 AZ36 AV60:BQ61 BG31:BH31 BI64:BT64 AV64:AY64 AV46 AV55:BC57 BI52:BI54 BI30:BK30 BL30:BT31 BD38 BC63:BH64 BE38:BQ39 AV38:BC39 P43 V43 AD43 BE55:BQ57 AZ48 AO40:AO41 AV30 Q56:V63 AE52:AJ55 Z46:AE49 AJ48 U44 AA44 AI44 AC50 AJ50 AJ46 T52:Y55 Q46:V51 AZ46 AV42:BB43 BC42" xr:uid="{45390219-DC63-463B-A92E-638DD77D957E}"/>
    <dataValidation type="list" imeMode="off" allowBlank="1" showInputMessage="1" showErrorMessage="1" sqref="BO11:BT11 L17:O17 Y15:AJ15 AE26:AJ27 AY19:BD19 AH48:AI48 BE28:BJ28 AY29:BA29 L11:Q11 G11:J11 R11:R12 Z11:AE11 H17:J17 BO28:BT28 BI19:BN19 BC53:BH53 AH46:AI46 BM53:BT53" xr:uid="{7C9A84FD-9F3A-490E-B4C2-1AEEDFB18E54}">
      <formula1>"　,0,1,2,3,4,5,6,7,8,9"</formula1>
    </dataValidation>
  </dataValidations>
  <pageMargins left="0.59055118110236227" right="0.59055118110236227" top="0.78740157480314965" bottom="0.5905511811023622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D1A6-1574-4F3E-8480-EF20D5C15CEC}">
  <dimension ref="A1:BW131"/>
  <sheetViews>
    <sheetView zoomScale="120" zoomScaleNormal="120" workbookViewId="0">
      <selection activeCell="AF65" sqref="AF65"/>
    </sheetView>
  </sheetViews>
  <sheetFormatPr defaultColWidth="2.5546875" defaultRowHeight="12.6" customHeight="1"/>
  <cols>
    <col min="1" max="1" width="2.5546875" style="536"/>
    <col min="2" max="36" width="2.5546875" style="136"/>
    <col min="37" max="37" width="2.5546875" style="536"/>
    <col min="38" max="72" width="2.5546875" style="136"/>
    <col min="73" max="73" width="2.5546875" style="536"/>
    <col min="74" max="16384" width="2.5546875" style="136"/>
  </cols>
  <sheetData>
    <row r="1" spans="1:73" s="538" customFormat="1" ht="12.6" customHeight="1">
      <c r="A1" s="537"/>
      <c r="B1" s="537">
        <v>1</v>
      </c>
      <c r="C1" s="537">
        <v>2</v>
      </c>
      <c r="D1" s="537">
        <v>3</v>
      </c>
      <c r="E1" s="537">
        <v>4</v>
      </c>
      <c r="F1" s="537">
        <v>5</v>
      </c>
      <c r="G1" s="537">
        <v>6</v>
      </c>
      <c r="H1" s="537">
        <v>7</v>
      </c>
      <c r="I1" s="537">
        <v>8</v>
      </c>
      <c r="J1" s="537">
        <v>9</v>
      </c>
      <c r="K1" s="537">
        <v>10</v>
      </c>
      <c r="L1" s="537">
        <v>11</v>
      </c>
      <c r="M1" s="537">
        <v>12</v>
      </c>
      <c r="N1" s="537">
        <v>13</v>
      </c>
      <c r="O1" s="537">
        <v>14</v>
      </c>
      <c r="P1" s="537">
        <v>15</v>
      </c>
      <c r="Q1" s="537">
        <v>16</v>
      </c>
      <c r="R1" s="537">
        <v>17</v>
      </c>
      <c r="S1" s="537">
        <v>18</v>
      </c>
      <c r="T1" s="537">
        <v>19</v>
      </c>
      <c r="U1" s="537">
        <v>20</v>
      </c>
      <c r="V1" s="537">
        <v>21</v>
      </c>
      <c r="W1" s="537">
        <v>22</v>
      </c>
      <c r="X1" s="537">
        <v>23</v>
      </c>
      <c r="Y1" s="537">
        <v>24</v>
      </c>
      <c r="Z1" s="537">
        <v>25</v>
      </c>
      <c r="AA1" s="537">
        <v>26</v>
      </c>
      <c r="AB1" s="537">
        <v>27</v>
      </c>
      <c r="AC1" s="537">
        <v>28</v>
      </c>
      <c r="AD1" s="537">
        <v>29</v>
      </c>
      <c r="AE1" s="537">
        <v>30</v>
      </c>
      <c r="AF1" s="537">
        <v>31</v>
      </c>
      <c r="AG1" s="537">
        <v>32</v>
      </c>
      <c r="AH1" s="537">
        <v>33</v>
      </c>
      <c r="AI1" s="537">
        <v>34</v>
      </c>
      <c r="AJ1" s="537">
        <v>35</v>
      </c>
      <c r="AK1" s="537"/>
      <c r="AL1" s="537">
        <v>1</v>
      </c>
      <c r="AM1" s="537">
        <v>2</v>
      </c>
      <c r="AN1" s="537">
        <v>3</v>
      </c>
      <c r="AO1" s="537">
        <v>4</v>
      </c>
      <c r="AP1" s="537">
        <v>5</v>
      </c>
      <c r="AQ1" s="537">
        <v>6</v>
      </c>
      <c r="AR1" s="537">
        <v>7</v>
      </c>
      <c r="AS1" s="537">
        <v>8</v>
      </c>
      <c r="AT1" s="537">
        <v>9</v>
      </c>
      <c r="AU1" s="537">
        <v>10</v>
      </c>
      <c r="AV1" s="537">
        <v>11</v>
      </c>
      <c r="AW1" s="537">
        <v>12</v>
      </c>
      <c r="AX1" s="537">
        <v>13</v>
      </c>
      <c r="AY1" s="537">
        <v>14</v>
      </c>
      <c r="AZ1" s="537">
        <v>15</v>
      </c>
      <c r="BA1" s="537">
        <v>16</v>
      </c>
      <c r="BB1" s="537">
        <v>17</v>
      </c>
      <c r="BC1" s="537">
        <v>18</v>
      </c>
      <c r="BD1" s="537">
        <v>19</v>
      </c>
      <c r="BE1" s="537">
        <v>20</v>
      </c>
      <c r="BF1" s="537">
        <v>21</v>
      </c>
      <c r="BG1" s="537">
        <v>22</v>
      </c>
      <c r="BH1" s="537">
        <v>23</v>
      </c>
      <c r="BI1" s="537">
        <v>24</v>
      </c>
      <c r="BJ1" s="537">
        <v>25</v>
      </c>
      <c r="BK1" s="537">
        <v>26</v>
      </c>
      <c r="BL1" s="537">
        <v>27</v>
      </c>
      <c r="BM1" s="537">
        <v>28</v>
      </c>
      <c r="BN1" s="537">
        <v>29</v>
      </c>
      <c r="BO1" s="537">
        <v>30</v>
      </c>
      <c r="BP1" s="537">
        <v>31</v>
      </c>
      <c r="BQ1" s="537">
        <v>32</v>
      </c>
      <c r="BR1" s="537">
        <v>33</v>
      </c>
      <c r="BS1" s="537">
        <v>34</v>
      </c>
      <c r="BT1" s="537">
        <v>35</v>
      </c>
      <c r="BU1" s="537"/>
    </row>
    <row r="2" spans="1:73" ht="12.6" customHeight="1" thickBot="1">
      <c r="A2" s="539">
        <v>1</v>
      </c>
      <c r="B2" s="35" t="s">
        <v>271</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539">
        <v>1</v>
      </c>
      <c r="AL2" s="35" t="str">
        <f>+B2</f>
        <v>様式１１</v>
      </c>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539">
        <v>1</v>
      </c>
    </row>
    <row r="3" spans="1:73" ht="12.6" customHeight="1" thickTop="1">
      <c r="A3" s="539">
        <v>2</v>
      </c>
      <c r="B3" s="195"/>
      <c r="C3" s="196"/>
      <c r="D3" s="196"/>
      <c r="E3" s="196"/>
      <c r="F3" s="196"/>
      <c r="G3" s="197"/>
      <c r="H3" s="198"/>
      <c r="I3" s="195"/>
      <c r="J3" s="195"/>
      <c r="K3" s="896" t="s">
        <v>116</v>
      </c>
      <c r="L3" s="896"/>
      <c r="M3" s="896"/>
      <c r="N3" s="896"/>
      <c r="O3" s="896"/>
      <c r="P3" s="896"/>
      <c r="Q3" s="896"/>
      <c r="R3" s="896"/>
      <c r="S3" s="896"/>
      <c r="T3" s="896"/>
      <c r="U3" s="896"/>
      <c r="V3" s="896"/>
      <c r="W3" s="896"/>
      <c r="X3" s="896"/>
      <c r="Y3" s="896"/>
      <c r="Z3" s="896"/>
      <c r="AA3" s="896"/>
      <c r="AB3" s="896"/>
      <c r="AC3" s="896"/>
      <c r="AD3" s="896"/>
      <c r="AE3" s="896"/>
      <c r="AF3" s="896"/>
      <c r="AG3" s="896"/>
      <c r="AH3" s="896"/>
      <c r="AI3" s="896"/>
      <c r="AJ3" s="896"/>
      <c r="AK3" s="539">
        <v>2</v>
      </c>
      <c r="AL3" s="195"/>
      <c r="AM3" s="196"/>
      <c r="AN3" s="196"/>
      <c r="AO3" s="196"/>
      <c r="AP3" s="196"/>
      <c r="AQ3" s="197"/>
      <c r="AR3" s="198"/>
      <c r="AS3" s="195"/>
      <c r="AT3" s="195"/>
      <c r="AU3" s="896" t="str">
        <f>+K3</f>
        <v>傷病手当金支給申請書</v>
      </c>
      <c r="AV3" s="896"/>
      <c r="AW3" s="896"/>
      <c r="AX3" s="896"/>
      <c r="AY3" s="896"/>
      <c r="AZ3" s="896"/>
      <c r="BA3" s="896"/>
      <c r="BB3" s="896"/>
      <c r="BC3" s="896"/>
      <c r="BD3" s="896"/>
      <c r="BE3" s="896"/>
      <c r="BF3" s="896"/>
      <c r="BG3" s="896"/>
      <c r="BH3" s="896"/>
      <c r="BI3" s="896"/>
      <c r="BJ3" s="896"/>
      <c r="BK3" s="896"/>
      <c r="BL3" s="896"/>
      <c r="BM3" s="896"/>
      <c r="BN3" s="896"/>
      <c r="BO3" s="896"/>
      <c r="BP3" s="896"/>
      <c r="BQ3" s="896"/>
      <c r="BR3" s="896"/>
      <c r="BS3" s="896"/>
      <c r="BT3" s="896"/>
      <c r="BU3" s="539">
        <v>2</v>
      </c>
    </row>
    <row r="4" spans="1:73" ht="12.6" customHeight="1">
      <c r="A4" s="539">
        <v>3</v>
      </c>
      <c r="B4" s="16"/>
      <c r="C4" s="199"/>
      <c r="D4" s="199"/>
      <c r="E4" s="199"/>
      <c r="F4" s="199"/>
      <c r="G4" s="200"/>
      <c r="H4" s="16"/>
      <c r="I4" s="16"/>
      <c r="J4" s="16"/>
      <c r="K4" s="897"/>
      <c r="L4" s="897"/>
      <c r="M4" s="897"/>
      <c r="N4" s="897"/>
      <c r="O4" s="897"/>
      <c r="P4" s="897"/>
      <c r="Q4" s="897"/>
      <c r="R4" s="897"/>
      <c r="S4" s="897"/>
      <c r="T4" s="897"/>
      <c r="U4" s="897"/>
      <c r="V4" s="897"/>
      <c r="W4" s="897"/>
      <c r="X4" s="897"/>
      <c r="Y4" s="897"/>
      <c r="Z4" s="897"/>
      <c r="AA4" s="897"/>
      <c r="AB4" s="897"/>
      <c r="AC4" s="897"/>
      <c r="AD4" s="897"/>
      <c r="AE4" s="897"/>
      <c r="AF4" s="897"/>
      <c r="AG4" s="897"/>
      <c r="AH4" s="897"/>
      <c r="AI4" s="897"/>
      <c r="AJ4" s="897"/>
      <c r="AK4" s="539">
        <v>3</v>
      </c>
      <c r="AL4" s="16"/>
      <c r="AM4" s="199"/>
      <c r="AN4" s="199"/>
      <c r="AO4" s="199"/>
      <c r="AP4" s="199"/>
      <c r="AQ4" s="200"/>
      <c r="AR4" s="16"/>
      <c r="AS4" s="16"/>
      <c r="AT4" s="16"/>
      <c r="AU4" s="897"/>
      <c r="AV4" s="897"/>
      <c r="AW4" s="897"/>
      <c r="AX4" s="897"/>
      <c r="AY4" s="897"/>
      <c r="AZ4" s="897"/>
      <c r="BA4" s="897"/>
      <c r="BB4" s="897"/>
      <c r="BC4" s="897"/>
      <c r="BD4" s="897"/>
      <c r="BE4" s="897"/>
      <c r="BF4" s="897"/>
      <c r="BG4" s="897"/>
      <c r="BH4" s="897"/>
      <c r="BI4" s="897"/>
      <c r="BJ4" s="897"/>
      <c r="BK4" s="897"/>
      <c r="BL4" s="897"/>
      <c r="BM4" s="897"/>
      <c r="BN4" s="897"/>
      <c r="BO4" s="897"/>
      <c r="BP4" s="897"/>
      <c r="BQ4" s="897"/>
      <c r="BR4" s="897"/>
      <c r="BS4" s="897"/>
      <c r="BT4" s="897"/>
      <c r="BU4" s="539">
        <v>3</v>
      </c>
    </row>
    <row r="5" spans="1:73" ht="12.6" customHeight="1" thickBot="1">
      <c r="A5" s="539">
        <v>4</v>
      </c>
      <c r="B5" s="201"/>
      <c r="C5" s="202"/>
      <c r="D5" s="202"/>
      <c r="E5" s="202"/>
      <c r="F5" s="202"/>
      <c r="G5" s="203"/>
      <c r="H5" s="201"/>
      <c r="I5" s="201"/>
      <c r="J5" s="201"/>
      <c r="K5" s="898"/>
      <c r="L5" s="898"/>
      <c r="M5" s="898"/>
      <c r="N5" s="898"/>
      <c r="O5" s="898"/>
      <c r="P5" s="898"/>
      <c r="Q5" s="898"/>
      <c r="R5" s="898"/>
      <c r="S5" s="898"/>
      <c r="T5" s="898"/>
      <c r="U5" s="898"/>
      <c r="V5" s="898"/>
      <c r="W5" s="898"/>
      <c r="X5" s="898"/>
      <c r="Y5" s="898"/>
      <c r="Z5" s="898"/>
      <c r="AA5" s="898"/>
      <c r="AB5" s="898"/>
      <c r="AC5" s="898"/>
      <c r="AD5" s="898"/>
      <c r="AE5" s="898"/>
      <c r="AF5" s="898"/>
      <c r="AG5" s="898"/>
      <c r="AH5" s="898"/>
      <c r="AI5" s="898"/>
      <c r="AJ5" s="898"/>
      <c r="AK5" s="539">
        <v>4</v>
      </c>
      <c r="AL5" s="201"/>
      <c r="AM5" s="202"/>
      <c r="AN5" s="202"/>
      <c r="AO5" s="202"/>
      <c r="AP5" s="202"/>
      <c r="AQ5" s="203"/>
      <c r="AR5" s="201"/>
      <c r="AS5" s="201"/>
      <c r="AT5" s="201"/>
      <c r="AU5" s="898"/>
      <c r="AV5" s="898"/>
      <c r="AW5" s="898"/>
      <c r="AX5" s="898"/>
      <c r="AY5" s="898"/>
      <c r="AZ5" s="898"/>
      <c r="BA5" s="898"/>
      <c r="BB5" s="898"/>
      <c r="BC5" s="898"/>
      <c r="BD5" s="898"/>
      <c r="BE5" s="898"/>
      <c r="BF5" s="898"/>
      <c r="BG5" s="898"/>
      <c r="BH5" s="898"/>
      <c r="BI5" s="898"/>
      <c r="BJ5" s="898"/>
      <c r="BK5" s="898"/>
      <c r="BL5" s="898"/>
      <c r="BM5" s="898"/>
      <c r="BN5" s="898"/>
      <c r="BO5" s="898"/>
      <c r="BP5" s="898"/>
      <c r="BQ5" s="898"/>
      <c r="BR5" s="898"/>
      <c r="BS5" s="898"/>
      <c r="BT5" s="898"/>
      <c r="BU5" s="539">
        <v>4</v>
      </c>
    </row>
    <row r="6" spans="1:73" ht="12.6" customHeight="1" thickTop="1" thickBot="1">
      <c r="A6" s="539">
        <v>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539">
        <v>5</v>
      </c>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539">
        <v>5</v>
      </c>
    </row>
    <row r="7" spans="1:73" ht="12.6" customHeight="1">
      <c r="A7" s="539">
        <v>6</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539">
        <v>6</v>
      </c>
      <c r="AL7" s="899" t="s">
        <v>196</v>
      </c>
      <c r="AM7" s="900"/>
      <c r="AN7" s="900"/>
      <c r="AO7" s="900"/>
      <c r="AP7" s="900"/>
      <c r="AQ7" s="900"/>
      <c r="AR7" s="901"/>
      <c r="AS7" s="1089"/>
      <c r="AT7" s="1090"/>
      <c r="AU7" s="1090"/>
      <c r="AV7" s="1090"/>
      <c r="AW7" s="1090"/>
      <c r="AX7" s="1090"/>
      <c r="AY7" s="1090"/>
      <c r="AZ7" s="1090"/>
      <c r="BA7" s="1090"/>
      <c r="BB7" s="1091"/>
      <c r="BC7" s="16"/>
      <c r="BD7" s="16"/>
      <c r="BE7" s="16"/>
      <c r="BF7" s="16"/>
      <c r="BG7" s="16"/>
      <c r="BH7" s="16"/>
      <c r="BI7" s="16"/>
      <c r="BJ7" s="16"/>
      <c r="BK7" s="16"/>
      <c r="BL7" s="16"/>
      <c r="BM7" s="16"/>
      <c r="BN7" s="16"/>
      <c r="BO7" s="16"/>
      <c r="BP7" s="16"/>
      <c r="BQ7" s="16"/>
      <c r="BR7" s="16"/>
      <c r="BS7" s="16"/>
      <c r="BT7" s="16"/>
      <c r="BU7" s="539">
        <v>6</v>
      </c>
    </row>
    <row r="8" spans="1:73" ht="12.6" customHeight="1" thickBot="1">
      <c r="A8" s="539">
        <v>7</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539">
        <v>7</v>
      </c>
      <c r="AL8" s="902"/>
      <c r="AM8" s="903"/>
      <c r="AN8" s="903"/>
      <c r="AO8" s="903"/>
      <c r="AP8" s="903"/>
      <c r="AQ8" s="903"/>
      <c r="AR8" s="904"/>
      <c r="AS8" s="1092"/>
      <c r="AT8" s="1093"/>
      <c r="AU8" s="1093"/>
      <c r="AV8" s="1093"/>
      <c r="AW8" s="1093"/>
      <c r="AX8" s="1093"/>
      <c r="AY8" s="1093"/>
      <c r="AZ8" s="1093"/>
      <c r="BA8" s="1093"/>
      <c r="BB8" s="1094"/>
      <c r="BC8" s="16"/>
      <c r="BD8" s="16"/>
      <c r="BE8" s="16"/>
      <c r="BF8" s="16"/>
      <c r="BG8" s="16"/>
      <c r="BH8" s="16"/>
      <c r="BI8" s="16"/>
      <c r="BJ8" s="16"/>
      <c r="BK8" s="16"/>
      <c r="BL8" s="16"/>
      <c r="BM8" s="16"/>
      <c r="BN8" s="16"/>
      <c r="BO8" s="16"/>
      <c r="BP8" s="16"/>
      <c r="BQ8" s="16"/>
      <c r="BR8" s="16"/>
      <c r="BS8" s="16"/>
      <c r="BT8" s="16"/>
      <c r="BU8" s="539">
        <v>7</v>
      </c>
    </row>
    <row r="9" spans="1:73" ht="12.6" customHeight="1" thickBot="1">
      <c r="A9" s="539">
        <v>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539">
        <v>8</v>
      </c>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539">
        <v>8</v>
      </c>
    </row>
    <row r="10" spans="1:73" ht="12.6" customHeight="1">
      <c r="A10" s="539">
        <v>9</v>
      </c>
      <c r="B10" s="911" t="s">
        <v>82</v>
      </c>
      <c r="C10" s="914" t="s">
        <v>83</v>
      </c>
      <c r="D10" s="915"/>
      <c r="E10" s="915"/>
      <c r="F10" s="916"/>
      <c r="G10" s="137" t="s">
        <v>84</v>
      </c>
      <c r="H10" s="138"/>
      <c r="I10" s="138"/>
      <c r="J10" s="138"/>
      <c r="K10" s="920" t="s">
        <v>90</v>
      </c>
      <c r="L10" s="138" t="s">
        <v>85</v>
      </c>
      <c r="M10" s="138"/>
      <c r="N10" s="138"/>
      <c r="O10" s="138"/>
      <c r="P10" s="138"/>
      <c r="Q10" s="139" t="s">
        <v>86</v>
      </c>
      <c r="R10" s="140"/>
      <c r="S10" s="141"/>
      <c r="T10" s="142"/>
      <c r="U10" s="143"/>
      <c r="V10" s="144"/>
      <c r="W10" s="213" t="s">
        <v>35</v>
      </c>
      <c r="X10" s="212" t="s">
        <v>36</v>
      </c>
      <c r="Y10" s="233"/>
      <c r="Z10" s="145" t="s">
        <v>0</v>
      </c>
      <c r="AA10" s="146"/>
      <c r="AB10" s="145" t="s">
        <v>1</v>
      </c>
      <c r="AC10" s="147"/>
      <c r="AD10" s="146" t="s">
        <v>6</v>
      </c>
      <c r="AE10" s="148"/>
      <c r="AF10" s="141"/>
      <c r="AG10" s="144"/>
      <c r="AH10" s="213" t="s">
        <v>35</v>
      </c>
      <c r="AI10" s="214" t="s">
        <v>87</v>
      </c>
      <c r="AJ10" s="188"/>
      <c r="AK10" s="539">
        <v>9</v>
      </c>
      <c r="AL10" s="911" t="s">
        <v>240</v>
      </c>
      <c r="AM10" s="235"/>
      <c r="AN10" s="236"/>
      <c r="AO10" s="236"/>
      <c r="AP10" s="236"/>
      <c r="AQ10" s="315"/>
      <c r="AR10" s="316"/>
      <c r="AS10" s="240"/>
      <c r="AT10" s="240"/>
      <c r="AU10" s="240"/>
      <c r="AV10" s="240"/>
      <c r="AW10" s="240"/>
      <c r="AX10" s="240"/>
      <c r="AY10" s="240"/>
      <c r="AZ10" s="240"/>
      <c r="BA10" s="240"/>
      <c r="BB10" s="240"/>
      <c r="BC10" s="240"/>
      <c r="BD10" s="240"/>
      <c r="BE10" s="240"/>
      <c r="BF10" s="240"/>
      <c r="BG10" s="241"/>
      <c r="BH10" s="236"/>
      <c r="BI10" s="236"/>
      <c r="BJ10" s="236"/>
      <c r="BK10" s="533"/>
      <c r="BL10" s="213" t="s">
        <v>35</v>
      </c>
      <c r="BM10" s="212" t="s">
        <v>37</v>
      </c>
      <c r="BN10" s="233"/>
      <c r="BO10" s="145" t="s">
        <v>0</v>
      </c>
      <c r="BP10" s="146"/>
      <c r="BQ10" s="145" t="s">
        <v>1</v>
      </c>
      <c r="BR10" s="147"/>
      <c r="BS10" s="146" t="s">
        <v>6</v>
      </c>
      <c r="BT10" s="281"/>
      <c r="BU10" s="539">
        <v>9</v>
      </c>
    </row>
    <row r="11" spans="1:73" ht="12.6" customHeight="1">
      <c r="A11" s="539">
        <v>10</v>
      </c>
      <c r="B11" s="912"/>
      <c r="C11" s="917"/>
      <c r="D11" s="918"/>
      <c r="E11" s="918"/>
      <c r="F11" s="919"/>
      <c r="G11" s="1080"/>
      <c r="H11" s="1082"/>
      <c r="I11" s="1082"/>
      <c r="J11" s="1124"/>
      <c r="K11" s="921"/>
      <c r="L11" s="1076"/>
      <c r="M11" s="1082"/>
      <c r="N11" s="1082"/>
      <c r="O11" s="1082"/>
      <c r="P11" s="951"/>
      <c r="Q11" s="1082"/>
      <c r="R11" s="1126"/>
      <c r="S11" s="955" t="s">
        <v>91</v>
      </c>
      <c r="T11" s="956"/>
      <c r="U11" s="956"/>
      <c r="V11" s="957"/>
      <c r="W11" s="26"/>
      <c r="X11" s="27"/>
      <c r="Y11" s="28"/>
      <c r="Z11" s="1095"/>
      <c r="AA11" s="1095"/>
      <c r="AB11" s="1095"/>
      <c r="AC11" s="1095"/>
      <c r="AD11" s="1095"/>
      <c r="AE11" s="1078"/>
      <c r="AF11" s="151" t="s">
        <v>92</v>
      </c>
      <c r="AG11" s="152"/>
      <c r="AH11" s="26"/>
      <c r="AI11" s="215"/>
      <c r="AJ11" s="216"/>
      <c r="AK11" s="539">
        <v>10</v>
      </c>
      <c r="AL11" s="912"/>
      <c r="AM11" s="265" t="s">
        <v>119</v>
      </c>
      <c r="AN11" s="193" t="s">
        <v>120</v>
      </c>
      <c r="AO11" s="193"/>
      <c r="AP11" s="193"/>
      <c r="AQ11" s="317"/>
      <c r="AR11" s="318"/>
      <c r="AS11" s="282"/>
      <c r="AT11" s="282"/>
      <c r="AU11" s="282"/>
      <c r="AV11" s="282"/>
      <c r="AW11" s="282"/>
      <c r="AX11" s="282"/>
      <c r="AY11" s="282"/>
      <c r="AZ11" s="282"/>
      <c r="BA11" s="282"/>
      <c r="BB11" s="282"/>
      <c r="BC11" s="282"/>
      <c r="BD11" s="282"/>
      <c r="BE11" s="282"/>
      <c r="BF11" s="282"/>
      <c r="BG11" s="242"/>
      <c r="BH11" s="265" t="s">
        <v>121</v>
      </c>
      <c r="BI11" s="193" t="s">
        <v>122</v>
      </c>
      <c r="BJ11" s="193"/>
      <c r="BK11" s="272"/>
      <c r="BL11" s="26"/>
      <c r="BM11" s="27"/>
      <c r="BN11" s="28"/>
      <c r="BO11" s="1095"/>
      <c r="BP11" s="1095"/>
      <c r="BQ11" s="1095"/>
      <c r="BR11" s="1095"/>
      <c r="BS11" s="1095"/>
      <c r="BT11" s="1128"/>
      <c r="BU11" s="539">
        <v>10</v>
      </c>
    </row>
    <row r="12" spans="1:73" ht="12.6" customHeight="1">
      <c r="A12" s="539">
        <v>11</v>
      </c>
      <c r="B12" s="912"/>
      <c r="C12" s="940" t="s">
        <v>93</v>
      </c>
      <c r="D12" s="941"/>
      <c r="E12" s="941"/>
      <c r="F12" s="942"/>
      <c r="G12" s="1081"/>
      <c r="H12" s="1083"/>
      <c r="I12" s="1083"/>
      <c r="J12" s="1125"/>
      <c r="K12" s="922"/>
      <c r="L12" s="1077"/>
      <c r="M12" s="1083"/>
      <c r="N12" s="1083"/>
      <c r="O12" s="1083"/>
      <c r="P12" s="952"/>
      <c r="Q12" s="1083"/>
      <c r="R12" s="1127"/>
      <c r="S12" s="153"/>
      <c r="T12" s="55"/>
      <c r="U12" s="154"/>
      <c r="V12" s="56"/>
      <c r="W12" s="124" t="s">
        <v>35</v>
      </c>
      <c r="X12" s="10" t="s">
        <v>37</v>
      </c>
      <c r="Y12" s="11"/>
      <c r="Z12" s="1096"/>
      <c r="AA12" s="1096"/>
      <c r="AB12" s="1096"/>
      <c r="AC12" s="1096"/>
      <c r="AD12" s="1096"/>
      <c r="AE12" s="1079"/>
      <c r="AF12" s="153"/>
      <c r="AG12" s="56"/>
      <c r="AH12" s="26" t="s">
        <v>35</v>
      </c>
      <c r="AI12" s="215" t="s">
        <v>94</v>
      </c>
      <c r="AJ12" s="216"/>
      <c r="AK12" s="539">
        <v>11</v>
      </c>
      <c r="AL12" s="912"/>
      <c r="AM12" s="237"/>
      <c r="AN12" s="131"/>
      <c r="AO12" s="131"/>
      <c r="AP12" s="131"/>
      <c r="AQ12" s="317"/>
      <c r="AR12" s="319"/>
      <c r="AS12" s="243"/>
      <c r="AT12" s="243"/>
      <c r="AU12" s="243"/>
      <c r="AV12" s="243"/>
      <c r="AW12" s="243"/>
      <c r="AX12" s="243"/>
      <c r="AY12" s="243"/>
      <c r="AZ12" s="243"/>
      <c r="BA12" s="243"/>
      <c r="BB12" s="243"/>
      <c r="BC12" s="243"/>
      <c r="BD12" s="243"/>
      <c r="BE12" s="243"/>
      <c r="BF12" s="243"/>
      <c r="BG12" s="244"/>
      <c r="BH12" s="131"/>
      <c r="BI12" s="131"/>
      <c r="BJ12" s="131"/>
      <c r="BK12" s="534"/>
      <c r="BL12" s="26" t="s">
        <v>35</v>
      </c>
      <c r="BM12" s="27" t="s">
        <v>3</v>
      </c>
      <c r="BN12" s="248"/>
      <c r="BO12" s="1100"/>
      <c r="BP12" s="1100"/>
      <c r="BQ12" s="1100"/>
      <c r="BR12" s="1100"/>
      <c r="BS12" s="1100"/>
      <c r="BT12" s="1251"/>
      <c r="BU12" s="539">
        <v>11</v>
      </c>
    </row>
    <row r="13" spans="1:73" ht="12.6" customHeight="1">
      <c r="A13" s="539">
        <v>12</v>
      </c>
      <c r="B13" s="912"/>
      <c r="C13" s="125" t="s">
        <v>197</v>
      </c>
      <c r="D13" s="943" t="s">
        <v>88</v>
      </c>
      <c r="E13" s="944"/>
      <c r="F13" s="945"/>
      <c r="G13" s="1084"/>
      <c r="H13" s="1085"/>
      <c r="I13" s="1085"/>
      <c r="J13" s="1085"/>
      <c r="K13" s="1085"/>
      <c r="L13" s="1085"/>
      <c r="M13" s="1085"/>
      <c r="N13" s="1085"/>
      <c r="O13" s="1085"/>
      <c r="P13" s="1085"/>
      <c r="Q13" s="1085"/>
      <c r="R13" s="1085"/>
      <c r="S13" s="1085"/>
      <c r="T13" s="1086"/>
      <c r="U13" s="125"/>
      <c r="V13" s="128"/>
      <c r="W13" s="39"/>
      <c r="X13" s="40"/>
      <c r="Y13" s="26" t="s">
        <v>35</v>
      </c>
      <c r="Z13" s="109" t="s">
        <v>96</v>
      </c>
      <c r="AA13" s="92"/>
      <c r="AB13" s="92"/>
      <c r="AC13" s="26" t="s">
        <v>35</v>
      </c>
      <c r="AD13" s="70" t="s">
        <v>97</v>
      </c>
      <c r="AE13" s="93"/>
      <c r="AF13" s="93"/>
      <c r="AG13" s="93"/>
      <c r="AH13" s="93"/>
      <c r="AI13" s="93"/>
      <c r="AJ13" s="234"/>
      <c r="AK13" s="539">
        <v>12</v>
      </c>
      <c r="AL13" s="912"/>
      <c r="AM13" s="245"/>
      <c r="AN13" s="1135" t="s">
        <v>221</v>
      </c>
      <c r="AO13" s="1135"/>
      <c r="AP13" s="1136"/>
      <c r="AQ13" s="218"/>
      <c r="AR13" s="218"/>
      <c r="AS13" s="218"/>
      <c r="AT13" s="218"/>
      <c r="AU13" s="218" t="s">
        <v>99</v>
      </c>
      <c r="AV13" s="218"/>
      <c r="AW13" s="218"/>
      <c r="AX13" s="218"/>
      <c r="AY13" s="218"/>
      <c r="AZ13" s="218"/>
      <c r="BA13" s="218"/>
      <c r="BB13" s="218"/>
      <c r="BC13" s="218"/>
      <c r="BD13" s="218"/>
      <c r="BE13" s="218"/>
      <c r="BF13" s="218"/>
      <c r="BG13" s="218"/>
      <c r="BH13" s="218"/>
      <c r="BI13" s="218"/>
      <c r="BJ13" s="218"/>
      <c r="BK13" s="218"/>
      <c r="BL13" s="218"/>
      <c r="BM13" s="218"/>
      <c r="BN13" s="218"/>
      <c r="BO13" s="218"/>
      <c r="BP13" s="218"/>
      <c r="BQ13" s="218"/>
      <c r="BR13" s="218"/>
      <c r="BS13" s="218"/>
      <c r="BT13" s="219"/>
      <c r="BU13" s="539">
        <v>12</v>
      </c>
    </row>
    <row r="14" spans="1:73" ht="12.6" customHeight="1">
      <c r="A14" s="539">
        <v>13</v>
      </c>
      <c r="B14" s="912"/>
      <c r="C14" s="151"/>
      <c r="D14" s="191"/>
      <c r="E14" s="191"/>
      <c r="F14" s="192"/>
      <c r="G14" s="1101"/>
      <c r="H14" s="1102"/>
      <c r="I14" s="1102"/>
      <c r="J14" s="1102"/>
      <c r="K14" s="1102"/>
      <c r="L14" s="1102"/>
      <c r="M14" s="1102"/>
      <c r="N14" s="1102"/>
      <c r="O14" s="1102"/>
      <c r="P14" s="1102"/>
      <c r="Q14" s="1102"/>
      <c r="R14" s="1102"/>
      <c r="S14" s="1102"/>
      <c r="T14" s="1103"/>
      <c r="U14" s="149"/>
      <c r="V14" s="39"/>
      <c r="W14" s="39"/>
      <c r="X14" s="152"/>
      <c r="Y14" s="109"/>
      <c r="Z14" s="26"/>
      <c r="AA14" s="26"/>
      <c r="AB14" s="157"/>
      <c r="AC14" s="157"/>
      <c r="AD14" s="26"/>
      <c r="AE14" s="157"/>
      <c r="AF14" s="157"/>
      <c r="AG14" s="26"/>
      <c r="AH14" s="157"/>
      <c r="AI14" s="157"/>
      <c r="AJ14" s="158"/>
      <c r="AK14" s="539">
        <v>13</v>
      </c>
      <c r="AL14" s="912"/>
      <c r="AM14" s="265" t="s">
        <v>123</v>
      </c>
      <c r="AN14" s="1137"/>
      <c r="AO14" s="1137"/>
      <c r="AP14" s="1138"/>
      <c r="AQ14" s="170" t="s">
        <v>89</v>
      </c>
      <c r="AR14" s="170" t="s">
        <v>103</v>
      </c>
      <c r="AS14" s="277"/>
      <c r="AT14" s="277"/>
      <c r="AU14" s="220"/>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2"/>
      <c r="BT14" s="223"/>
      <c r="BU14" s="539">
        <v>13</v>
      </c>
    </row>
    <row r="15" spans="1:73" ht="12.6" customHeight="1">
      <c r="A15" s="539">
        <v>14</v>
      </c>
      <c r="B15" s="912"/>
      <c r="C15" s="151" t="s">
        <v>198</v>
      </c>
      <c r="D15" s="193"/>
      <c r="E15" s="193"/>
      <c r="F15" s="152"/>
      <c r="G15" s="1104"/>
      <c r="H15" s="1105"/>
      <c r="I15" s="1105"/>
      <c r="J15" s="1105"/>
      <c r="K15" s="1105"/>
      <c r="L15" s="1105"/>
      <c r="M15" s="1105"/>
      <c r="N15" s="1105"/>
      <c r="O15" s="1105"/>
      <c r="P15" s="1105"/>
      <c r="Q15" s="1105"/>
      <c r="R15" s="1105"/>
      <c r="S15" s="1105"/>
      <c r="T15" s="1106"/>
      <c r="U15" s="955" t="s">
        <v>98</v>
      </c>
      <c r="V15" s="956"/>
      <c r="W15" s="956"/>
      <c r="X15" s="957"/>
      <c r="Y15" s="1087"/>
      <c r="Z15" s="1095"/>
      <c r="AA15" s="1095"/>
      <c r="AB15" s="1078"/>
      <c r="AC15" s="1131"/>
      <c r="AD15" s="1095"/>
      <c r="AE15" s="1095"/>
      <c r="AF15" s="1098"/>
      <c r="AG15" s="1087"/>
      <c r="AH15" s="1095"/>
      <c r="AI15" s="1095"/>
      <c r="AJ15" s="1128"/>
      <c r="AK15" s="539">
        <v>14</v>
      </c>
      <c r="AL15" s="912"/>
      <c r="AM15" s="151"/>
      <c r="AN15" s="1137"/>
      <c r="AO15" s="1137"/>
      <c r="AP15" s="1138"/>
      <c r="AQ15" s="170"/>
      <c r="AR15" s="277"/>
      <c r="AS15" s="277"/>
      <c r="AT15" s="277"/>
      <c r="AU15" s="224"/>
      <c r="AV15" s="277"/>
      <c r="AW15" s="277"/>
      <c r="AX15" s="277"/>
      <c r="AY15" s="277"/>
      <c r="AZ15" s="277"/>
      <c r="BA15" s="277"/>
      <c r="BB15" s="277"/>
      <c r="BC15" s="277"/>
      <c r="BD15" s="277"/>
      <c r="BE15" s="277"/>
      <c r="BF15" s="277"/>
      <c r="BG15" s="277"/>
      <c r="BH15" s="277"/>
      <c r="BI15" s="277"/>
      <c r="BJ15" s="277"/>
      <c r="BK15" s="277"/>
      <c r="BL15" s="277"/>
      <c r="BM15" s="277"/>
      <c r="BN15" s="277"/>
      <c r="BO15" s="277"/>
      <c r="BP15" s="277"/>
      <c r="BQ15" s="277"/>
      <c r="BR15" s="277"/>
      <c r="BS15" s="225"/>
      <c r="BT15" s="223"/>
      <c r="BU15" s="539">
        <v>14</v>
      </c>
    </row>
    <row r="16" spans="1:73" ht="12.6" customHeight="1">
      <c r="A16" s="539">
        <v>15</v>
      </c>
      <c r="B16" s="912"/>
      <c r="C16" s="153"/>
      <c r="D16" s="55"/>
      <c r="E16" s="55"/>
      <c r="F16" s="56"/>
      <c r="G16" s="1107"/>
      <c r="H16" s="1108"/>
      <c r="I16" s="1108"/>
      <c r="J16" s="1108"/>
      <c r="K16" s="1108"/>
      <c r="L16" s="1108"/>
      <c r="M16" s="1108"/>
      <c r="N16" s="1108"/>
      <c r="O16" s="1108"/>
      <c r="P16" s="1108"/>
      <c r="Q16" s="1108"/>
      <c r="R16" s="1108"/>
      <c r="S16" s="1108"/>
      <c r="T16" s="1109"/>
      <c r="U16" s="159"/>
      <c r="V16" s="43"/>
      <c r="W16" s="43"/>
      <c r="X16" s="44"/>
      <c r="Y16" s="1088"/>
      <c r="Z16" s="1096"/>
      <c r="AA16" s="1096"/>
      <c r="AB16" s="1079"/>
      <c r="AC16" s="1132"/>
      <c r="AD16" s="1096"/>
      <c r="AE16" s="1096"/>
      <c r="AF16" s="1130"/>
      <c r="AG16" s="1088"/>
      <c r="AH16" s="1096"/>
      <c r="AI16" s="1096"/>
      <c r="AJ16" s="1129"/>
      <c r="AK16" s="539">
        <v>15</v>
      </c>
      <c r="AL16" s="912"/>
      <c r="AM16" s="151"/>
      <c r="AN16" s="1137"/>
      <c r="AO16" s="1137"/>
      <c r="AP16" s="1138"/>
      <c r="AQ16" s="170" t="s">
        <v>89</v>
      </c>
      <c r="AR16" s="170" t="s">
        <v>107</v>
      </c>
      <c r="AS16" s="277"/>
      <c r="AT16" s="277"/>
      <c r="AU16" s="226"/>
      <c r="AV16" s="227"/>
      <c r="AW16" s="227"/>
      <c r="AX16" s="227"/>
      <c r="AY16" s="227"/>
      <c r="AZ16" s="227"/>
      <c r="BA16" s="227"/>
      <c r="BB16" s="227"/>
      <c r="BC16" s="227"/>
      <c r="BD16" s="227"/>
      <c r="BE16" s="227"/>
      <c r="BF16" s="227"/>
      <c r="BG16" s="227"/>
      <c r="BH16" s="227"/>
      <c r="BI16" s="227"/>
      <c r="BJ16" s="227"/>
      <c r="BK16" s="227"/>
      <c r="BL16" s="227"/>
      <c r="BM16" s="227"/>
      <c r="BN16" s="227"/>
      <c r="BO16" s="227"/>
      <c r="BP16" s="227"/>
      <c r="BQ16" s="227"/>
      <c r="BR16" s="227"/>
      <c r="BS16" s="228"/>
      <c r="BT16" s="223"/>
      <c r="BU16" s="539">
        <v>15</v>
      </c>
    </row>
    <row r="17" spans="1:75" ht="12.6" customHeight="1">
      <c r="A17" s="539">
        <v>16</v>
      </c>
      <c r="B17" s="912"/>
      <c r="C17" s="960" t="s">
        <v>199</v>
      </c>
      <c r="D17" s="961"/>
      <c r="E17" s="961"/>
      <c r="F17" s="962"/>
      <c r="G17" s="48" t="s">
        <v>100</v>
      </c>
      <c r="H17" s="1110"/>
      <c r="I17" s="1110"/>
      <c r="J17" s="1110"/>
      <c r="K17" s="160" t="s">
        <v>101</v>
      </c>
      <c r="L17" s="1110"/>
      <c r="M17" s="1110"/>
      <c r="N17" s="1110"/>
      <c r="O17" s="1110"/>
      <c r="P17" s="984"/>
      <c r="Q17" s="984"/>
      <c r="R17" s="984"/>
      <c r="S17" s="984"/>
      <c r="T17" s="985"/>
      <c r="U17" s="161"/>
      <c r="V17" s="162"/>
      <c r="W17" s="162"/>
      <c r="X17" s="162"/>
      <c r="Y17" s="162"/>
      <c r="Z17" s="162"/>
      <c r="AA17" s="162"/>
      <c r="AB17" s="162"/>
      <c r="AC17" s="162"/>
      <c r="AD17" s="162"/>
      <c r="AE17" s="162"/>
      <c r="AF17" s="162"/>
      <c r="AG17" s="162"/>
      <c r="AH17" s="162"/>
      <c r="AI17" s="162"/>
      <c r="AJ17" s="163" t="s">
        <v>102</v>
      </c>
      <c r="AK17" s="539">
        <v>16</v>
      </c>
      <c r="AL17" s="912"/>
      <c r="AM17" s="51"/>
      <c r="AN17" s="1139"/>
      <c r="AO17" s="1139"/>
      <c r="AP17" s="1140"/>
      <c r="AQ17" s="217"/>
      <c r="AR17" s="304" t="s">
        <v>268</v>
      </c>
      <c r="AS17" s="217"/>
      <c r="AT17" s="229"/>
      <c r="AU17" s="304"/>
      <c r="AV17" s="217"/>
      <c r="AW17" s="229"/>
      <c r="AX17" s="217"/>
      <c r="AY17" s="217"/>
      <c r="AZ17" s="217"/>
      <c r="BA17" s="217"/>
      <c r="BB17" s="217"/>
      <c r="BC17" s="217"/>
      <c r="BD17" s="217"/>
      <c r="BE17" s="217"/>
      <c r="BF17" s="217"/>
      <c r="BG17" s="217"/>
      <c r="BH17" s="217"/>
      <c r="BI17" s="217"/>
      <c r="BJ17" s="217"/>
      <c r="BK17" s="217"/>
      <c r="BL17" s="217"/>
      <c r="BM17" s="217"/>
      <c r="BN17" s="217"/>
      <c r="BO17" s="277"/>
      <c r="BP17" s="277"/>
      <c r="BQ17" s="277"/>
      <c r="BR17" s="277"/>
      <c r="BS17" s="277"/>
      <c r="BT17" s="223"/>
      <c r="BU17" s="539">
        <v>16</v>
      </c>
    </row>
    <row r="18" spans="1:75" ht="12.6" customHeight="1">
      <c r="A18" s="539">
        <v>17</v>
      </c>
      <c r="B18" s="912"/>
      <c r="C18" s="963"/>
      <c r="D18" s="964"/>
      <c r="E18" s="964"/>
      <c r="F18" s="965"/>
      <c r="G18" s="164"/>
      <c r="H18" s="1111"/>
      <c r="I18" s="1111"/>
      <c r="J18" s="1111"/>
      <c r="K18" s="165"/>
      <c r="L18" s="1111"/>
      <c r="M18" s="1111"/>
      <c r="N18" s="1111"/>
      <c r="O18" s="1111"/>
      <c r="P18" s="986"/>
      <c r="Q18" s="986"/>
      <c r="R18" s="986"/>
      <c r="S18" s="986"/>
      <c r="T18" s="987"/>
      <c r="U18" s="166"/>
      <c r="V18" s="167"/>
      <c r="W18" s="167"/>
      <c r="X18" s="167"/>
      <c r="Y18" s="167"/>
      <c r="Z18" s="167"/>
      <c r="AA18" s="167"/>
      <c r="AB18" s="167"/>
      <c r="AC18" s="167"/>
      <c r="AD18" s="167"/>
      <c r="AE18" s="167"/>
      <c r="AF18" s="167"/>
      <c r="AG18" s="167"/>
      <c r="AH18" s="167"/>
      <c r="AI18" s="167"/>
      <c r="AJ18" s="168"/>
      <c r="AK18" s="539">
        <v>17</v>
      </c>
      <c r="AL18" s="912"/>
      <c r="AM18" s="245"/>
      <c r="AN18" s="246"/>
      <c r="AO18" s="246"/>
      <c r="AP18" s="246"/>
      <c r="AQ18" s="246"/>
      <c r="AR18" s="246"/>
      <c r="AS18" s="246"/>
      <c r="AT18" s="246"/>
      <c r="AU18" s="247"/>
      <c r="AV18" s="49"/>
      <c r="AW18" s="129"/>
      <c r="AX18" s="249"/>
      <c r="AY18" s="12" t="s">
        <v>0</v>
      </c>
      <c r="AZ18" s="13"/>
      <c r="BA18" s="12" t="s">
        <v>1</v>
      </c>
      <c r="BB18" s="14"/>
      <c r="BC18" s="13" t="s">
        <v>6</v>
      </c>
      <c r="BD18" s="13"/>
      <c r="BE18" s="256"/>
      <c r="BF18" s="49"/>
      <c r="BG18" s="129"/>
      <c r="BH18" s="250"/>
      <c r="BI18" s="12" t="s">
        <v>0</v>
      </c>
      <c r="BJ18" s="13"/>
      <c r="BK18" s="12" t="s">
        <v>1</v>
      </c>
      <c r="BL18" s="14"/>
      <c r="BM18" s="13" t="s">
        <v>6</v>
      </c>
      <c r="BN18" s="13"/>
      <c r="BO18" s="1242" t="s">
        <v>118</v>
      </c>
      <c r="BP18" s="1243"/>
      <c r="BQ18" s="1244"/>
      <c r="BR18" s="727"/>
      <c r="BS18" s="737"/>
      <c r="BT18" s="738" t="s">
        <v>327</v>
      </c>
      <c r="BU18" s="539">
        <v>17</v>
      </c>
    </row>
    <row r="19" spans="1:75" ht="12.6" customHeight="1">
      <c r="A19" s="539">
        <v>18</v>
      </c>
      <c r="B19" s="912"/>
      <c r="C19" s="963"/>
      <c r="D19" s="964"/>
      <c r="E19" s="964"/>
      <c r="F19" s="965"/>
      <c r="G19" s="169"/>
      <c r="H19" s="170"/>
      <c r="I19" s="170"/>
      <c r="J19" s="170"/>
      <c r="K19" s="171"/>
      <c r="L19" s="172"/>
      <c r="M19" s="173" t="s">
        <v>104</v>
      </c>
      <c r="N19" s="174"/>
      <c r="O19" s="170"/>
      <c r="P19" s="171"/>
      <c r="Q19" s="171"/>
      <c r="R19" s="171"/>
      <c r="S19" s="175"/>
      <c r="T19" s="176" t="s">
        <v>105</v>
      </c>
      <c r="U19" s="177"/>
      <c r="V19" s="171"/>
      <c r="W19" s="171"/>
      <c r="X19" s="171"/>
      <c r="Y19" s="171"/>
      <c r="Z19" s="171"/>
      <c r="AA19" s="171"/>
      <c r="AB19" s="171"/>
      <c r="AC19" s="171"/>
      <c r="AD19" s="171"/>
      <c r="AE19" s="171"/>
      <c r="AF19" s="171"/>
      <c r="AG19" s="171"/>
      <c r="AH19" s="171"/>
      <c r="AI19" s="171"/>
      <c r="AJ19" s="178" t="s">
        <v>106</v>
      </c>
      <c r="AK19" s="539">
        <v>18</v>
      </c>
      <c r="AL19" s="912"/>
      <c r="AM19" s="266" t="s">
        <v>233</v>
      </c>
      <c r="AN19" s="132" t="s">
        <v>125</v>
      </c>
      <c r="AO19" s="132"/>
      <c r="AP19" s="132"/>
      <c r="AQ19" s="132"/>
      <c r="AR19" s="132"/>
      <c r="AS19" s="132"/>
      <c r="AT19" s="132"/>
      <c r="AU19" s="194"/>
      <c r="AV19" s="26"/>
      <c r="AW19" s="27" t="s">
        <v>40</v>
      </c>
      <c r="AX19" s="28"/>
      <c r="AY19" s="150"/>
      <c r="AZ19" s="150"/>
      <c r="BA19" s="150"/>
      <c r="BB19" s="150"/>
      <c r="BC19" s="1095"/>
      <c r="BD19" s="1098"/>
      <c r="BE19" s="936" t="s">
        <v>117</v>
      </c>
      <c r="BF19" s="26"/>
      <c r="BG19" s="27" t="s">
        <v>40</v>
      </c>
      <c r="BH19" s="248"/>
      <c r="BI19" s="150"/>
      <c r="BJ19" s="150"/>
      <c r="BK19" s="150"/>
      <c r="BL19" s="150"/>
      <c r="BM19" s="150"/>
      <c r="BN19" s="1098"/>
      <c r="BO19" s="1245"/>
      <c r="BP19" s="930"/>
      <c r="BQ19" s="931"/>
      <c r="BR19" s="728"/>
      <c r="BS19" s="728"/>
      <c r="BT19" s="729"/>
      <c r="BU19" s="539">
        <v>18</v>
      </c>
      <c r="BV19" s="264"/>
      <c r="BW19" s="264"/>
    </row>
    <row r="20" spans="1:75" ht="12.6" customHeight="1" thickBot="1">
      <c r="A20" s="539">
        <v>19</v>
      </c>
      <c r="B20" s="913"/>
      <c r="C20" s="966"/>
      <c r="D20" s="967"/>
      <c r="E20" s="967"/>
      <c r="F20" s="968"/>
      <c r="G20" s="179"/>
      <c r="H20" s="180"/>
      <c r="I20" s="180"/>
      <c r="J20" s="180"/>
      <c r="K20" s="180"/>
      <c r="L20" s="181"/>
      <c r="M20" s="182"/>
      <c r="N20" s="183"/>
      <c r="O20" s="180"/>
      <c r="P20" s="180"/>
      <c r="Q20" s="180"/>
      <c r="R20" s="180"/>
      <c r="S20" s="181"/>
      <c r="T20" s="184"/>
      <c r="U20" s="185"/>
      <c r="V20" s="180"/>
      <c r="W20" s="180"/>
      <c r="X20" s="180"/>
      <c r="Y20" s="180"/>
      <c r="Z20" s="180"/>
      <c r="AA20" s="180"/>
      <c r="AB20" s="180"/>
      <c r="AC20" s="180"/>
      <c r="AD20" s="180"/>
      <c r="AE20" s="180"/>
      <c r="AF20" s="180"/>
      <c r="AG20" s="180"/>
      <c r="AH20" s="180"/>
      <c r="AI20" s="180"/>
      <c r="AJ20" s="186"/>
      <c r="AK20" s="539">
        <v>19</v>
      </c>
      <c r="AL20" s="912"/>
      <c r="AM20" s="320" t="s">
        <v>201</v>
      </c>
      <c r="AN20" s="55"/>
      <c r="AO20" s="55"/>
      <c r="AP20" s="55"/>
      <c r="AQ20" s="55"/>
      <c r="AR20" s="55"/>
      <c r="AS20" s="55"/>
      <c r="AT20" s="55"/>
      <c r="AU20" s="56"/>
      <c r="AV20" s="124"/>
      <c r="AW20" s="10"/>
      <c r="AX20" s="11"/>
      <c r="AY20" s="155"/>
      <c r="AZ20" s="155"/>
      <c r="BA20" s="155"/>
      <c r="BB20" s="155"/>
      <c r="BC20" s="1096"/>
      <c r="BD20" s="1130"/>
      <c r="BE20" s="937"/>
      <c r="BF20" s="97"/>
      <c r="BG20" s="10"/>
      <c r="BH20" s="11"/>
      <c r="BI20" s="155"/>
      <c r="BJ20" s="155"/>
      <c r="BK20" s="155"/>
      <c r="BL20" s="155"/>
      <c r="BM20" s="155"/>
      <c r="BN20" s="1130"/>
      <c r="BO20" s="1246"/>
      <c r="BP20" s="1247"/>
      <c r="BQ20" s="1248"/>
      <c r="BR20" s="730"/>
      <c r="BS20" s="730"/>
      <c r="BT20" s="731"/>
      <c r="BU20" s="539">
        <v>19</v>
      </c>
      <c r="BV20" s="190"/>
      <c r="BW20" s="190"/>
    </row>
    <row r="21" spans="1:75" ht="12.6" customHeight="1">
      <c r="A21" s="539">
        <v>20</v>
      </c>
      <c r="B21" s="204"/>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539">
        <v>20</v>
      </c>
      <c r="AL21" s="912"/>
      <c r="AM21" s="1141" t="s">
        <v>124</v>
      </c>
      <c r="AN21" s="961" t="s">
        <v>231</v>
      </c>
      <c r="AO21" s="961"/>
      <c r="AP21" s="961"/>
      <c r="AQ21" s="961"/>
      <c r="AR21" s="961"/>
      <c r="AS21" s="961"/>
      <c r="AT21" s="961"/>
      <c r="AU21" s="962"/>
      <c r="AV21" s="8"/>
      <c r="AW21" s="2"/>
      <c r="AX21" s="251"/>
      <c r="AY21" s="251"/>
      <c r="AZ21" s="252"/>
      <c r="BA21" s="252"/>
      <c r="BB21" s="252"/>
      <c r="BC21" s="252"/>
      <c r="BD21" s="252"/>
      <c r="BE21" s="252"/>
      <c r="BF21" s="252"/>
      <c r="BG21" s="252"/>
      <c r="BH21" s="252"/>
      <c r="BI21" s="252"/>
      <c r="BJ21" s="252"/>
      <c r="BK21" s="252"/>
      <c r="BL21" s="252"/>
      <c r="BM21" s="252"/>
      <c r="BN21" s="252"/>
      <c r="BO21" s="252"/>
      <c r="BP21" s="252"/>
      <c r="BQ21" s="252"/>
      <c r="BR21" s="252"/>
      <c r="BS21" s="252"/>
      <c r="BT21" s="253"/>
      <c r="BU21" s="539">
        <v>20</v>
      </c>
      <c r="BV21" s="190"/>
      <c r="BW21" s="190"/>
    </row>
    <row r="22" spans="1:75" ht="12.6" customHeight="1" thickBot="1">
      <c r="A22" s="539">
        <v>21</v>
      </c>
      <c r="B22" s="204"/>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539">
        <v>21</v>
      </c>
      <c r="AL22" s="913"/>
      <c r="AM22" s="1142"/>
      <c r="AN22" s="967"/>
      <c r="AO22" s="967"/>
      <c r="AP22" s="967"/>
      <c r="AQ22" s="967"/>
      <c r="AR22" s="967"/>
      <c r="AS22" s="967"/>
      <c r="AT22" s="967"/>
      <c r="AU22" s="968"/>
      <c r="AV22" s="120"/>
      <c r="AW22" s="285"/>
      <c r="AX22" s="286"/>
      <c r="AY22" s="286"/>
      <c r="AZ22" s="254"/>
      <c r="BA22" s="254"/>
      <c r="BB22" s="254"/>
      <c r="BC22" s="254"/>
      <c r="BD22" s="254"/>
      <c r="BE22" s="254"/>
      <c r="BF22" s="254"/>
      <c r="BG22" s="254"/>
      <c r="BH22" s="254"/>
      <c r="BI22" s="254"/>
      <c r="BJ22" s="254"/>
      <c r="BK22" s="254"/>
      <c r="BL22" s="254"/>
      <c r="BM22" s="254"/>
      <c r="BN22" s="254"/>
      <c r="BO22" s="254"/>
      <c r="BP22" s="254"/>
      <c r="BQ22" s="254"/>
      <c r="BR22" s="254"/>
      <c r="BS22" s="254"/>
      <c r="BT22" s="255"/>
      <c r="BU22" s="539">
        <v>21</v>
      </c>
      <c r="BV22" s="190"/>
      <c r="BW22" s="190"/>
    </row>
    <row r="23" spans="1:75" ht="12.6" customHeight="1" thickBot="1">
      <c r="A23" s="539">
        <v>22</v>
      </c>
      <c r="B23" s="204"/>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539">
        <v>22</v>
      </c>
      <c r="AL23" s="305"/>
      <c r="AM23" s="35"/>
      <c r="AN23" s="35"/>
      <c r="AO23" s="35"/>
      <c r="AP23" s="35"/>
      <c r="AQ23" s="35"/>
      <c r="AR23" s="35"/>
      <c r="AS23" s="35"/>
      <c r="AT23" s="35"/>
      <c r="AU23" s="35"/>
      <c r="AV23" s="35"/>
      <c r="AW23" s="35"/>
      <c r="AX23" s="284"/>
      <c r="AY23" s="284"/>
      <c r="AZ23" s="276"/>
      <c r="BA23" s="276"/>
      <c r="BB23" s="276"/>
      <c r="BC23" s="276"/>
      <c r="BD23" s="276"/>
      <c r="BE23" s="276"/>
      <c r="BF23" s="276"/>
      <c r="BG23" s="276"/>
      <c r="BH23" s="276"/>
      <c r="BI23" s="276"/>
      <c r="BJ23" s="276"/>
      <c r="BK23" s="276"/>
      <c r="BL23" s="276"/>
      <c r="BM23" s="276"/>
      <c r="BN23" s="276"/>
      <c r="BO23" s="276"/>
      <c r="BP23" s="276"/>
      <c r="BQ23" s="276"/>
      <c r="BR23" s="276"/>
      <c r="BS23" s="276"/>
      <c r="BT23" s="276"/>
      <c r="BU23" s="539">
        <v>22</v>
      </c>
      <c r="BV23" s="190"/>
      <c r="BW23" s="190"/>
    </row>
    <row r="24" spans="1:75" ht="12.6" customHeight="1">
      <c r="A24" s="539">
        <v>23</v>
      </c>
      <c r="B24" s="911" t="s">
        <v>108</v>
      </c>
      <c r="C24" s="141"/>
      <c r="D24" s="142"/>
      <c r="E24" s="142"/>
      <c r="F24" s="142"/>
      <c r="G24" s="144"/>
      <c r="H24" s="187" t="s">
        <v>200</v>
      </c>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8"/>
      <c r="AK24" s="539">
        <v>23</v>
      </c>
      <c r="AL24" s="911" t="s">
        <v>202</v>
      </c>
      <c r="AM24" s="378" t="s">
        <v>227</v>
      </c>
      <c r="AN24" s="379"/>
      <c r="AO24" s="379"/>
      <c r="AP24" s="379"/>
      <c r="AQ24" s="379"/>
      <c r="AR24" s="379"/>
      <c r="AS24" s="379"/>
      <c r="AT24" s="379"/>
      <c r="AU24" s="379"/>
      <c r="AV24" s="379"/>
      <c r="AW24" s="379"/>
      <c r="AX24" s="379"/>
      <c r="AY24" s="379"/>
      <c r="AZ24" s="379"/>
      <c r="BA24" s="379"/>
      <c r="BB24" s="379"/>
      <c r="BC24" s="379"/>
      <c r="BD24" s="379"/>
      <c r="BE24" s="379"/>
      <c r="BF24" s="379"/>
      <c r="BG24" s="379"/>
      <c r="BH24" s="379"/>
      <c r="BI24" s="379"/>
      <c r="BJ24" s="379"/>
      <c r="BK24" s="379"/>
      <c r="BL24" s="379"/>
      <c r="BM24" s="379"/>
      <c r="BN24" s="379"/>
      <c r="BO24" s="379"/>
      <c r="BP24" s="379"/>
      <c r="BQ24" s="379"/>
      <c r="BR24" s="379"/>
      <c r="BS24" s="379"/>
      <c r="BT24" s="380"/>
      <c r="BU24" s="539">
        <v>23</v>
      </c>
      <c r="BV24" s="190"/>
      <c r="BW24" s="190"/>
    </row>
    <row r="25" spans="1:75" ht="12.6" customHeight="1">
      <c r="A25" s="539">
        <v>24</v>
      </c>
      <c r="B25" s="912"/>
      <c r="C25" s="151"/>
      <c r="D25" s="193" t="s">
        <v>109</v>
      </c>
      <c r="E25" s="193"/>
      <c r="F25" s="193"/>
      <c r="G25" s="152"/>
      <c r="H25" s="1011" t="s">
        <v>95</v>
      </c>
      <c r="I25" s="1012"/>
      <c r="J25" s="1013"/>
      <c r="K25" s="1112"/>
      <c r="L25" s="1113"/>
      <c r="M25" s="1113"/>
      <c r="N25" s="1113"/>
      <c r="O25" s="1113"/>
      <c r="P25" s="1113"/>
      <c r="Q25" s="1113"/>
      <c r="R25" s="1113"/>
      <c r="S25" s="1113"/>
      <c r="T25" s="1113"/>
      <c r="U25" s="1113"/>
      <c r="V25" s="1113"/>
      <c r="W25" s="1113"/>
      <c r="X25" s="1113"/>
      <c r="Y25" s="1113"/>
      <c r="Z25" s="1113"/>
      <c r="AA25" s="1113"/>
      <c r="AB25" s="1114"/>
      <c r="AC25" s="1029" t="s">
        <v>3</v>
      </c>
      <c r="AD25" s="1030"/>
      <c r="AE25" s="1033" t="s">
        <v>0</v>
      </c>
      <c r="AF25" s="1034"/>
      <c r="AG25" s="1033" t="s">
        <v>1</v>
      </c>
      <c r="AH25" s="1035"/>
      <c r="AI25" s="1034" t="s">
        <v>6</v>
      </c>
      <c r="AJ25" s="1075"/>
      <c r="AK25" s="539">
        <v>24</v>
      </c>
      <c r="AL25" s="912"/>
      <c r="AM25" s="1164" t="s">
        <v>234</v>
      </c>
      <c r="AN25" s="301"/>
      <c r="AO25" s="301"/>
      <c r="AP25" s="301"/>
      <c r="AQ25" s="301"/>
      <c r="AR25" s="301"/>
      <c r="AS25" s="301"/>
      <c r="AT25" s="301"/>
      <c r="AU25" s="302"/>
      <c r="AV25" s="93"/>
      <c r="AW25" s="49" t="s">
        <v>35</v>
      </c>
      <c r="AX25" s="93" t="s">
        <v>243</v>
      </c>
      <c r="AY25" s="93"/>
      <c r="AZ25" s="93"/>
      <c r="BA25" s="93"/>
      <c r="BB25" s="93"/>
      <c r="BC25" s="93"/>
      <c r="BD25" s="93"/>
      <c r="BE25" s="93"/>
      <c r="BF25" s="93"/>
      <c r="BG25" s="93"/>
      <c r="BH25" s="49"/>
      <c r="BI25" s="49" t="s">
        <v>35</v>
      </c>
      <c r="BJ25" s="93" t="s">
        <v>229</v>
      </c>
      <c r="BK25" s="93"/>
      <c r="BL25" s="93"/>
      <c r="BM25" s="93"/>
      <c r="BN25" s="93"/>
      <c r="BO25" s="93"/>
      <c r="BP25" s="93"/>
      <c r="BQ25" s="93"/>
      <c r="BR25" s="93"/>
      <c r="BS25" s="93"/>
      <c r="BT25" s="234"/>
      <c r="BU25" s="539">
        <v>24</v>
      </c>
    </row>
    <row r="26" spans="1:75" ht="12.6" customHeight="1">
      <c r="A26" s="539">
        <v>25</v>
      </c>
      <c r="B26" s="912"/>
      <c r="C26" s="151"/>
      <c r="D26" s="193" t="s">
        <v>110</v>
      </c>
      <c r="E26" s="193"/>
      <c r="F26" s="193"/>
      <c r="G26" s="152"/>
      <c r="H26" s="1014"/>
      <c r="I26" s="1015"/>
      <c r="J26" s="1016"/>
      <c r="K26" s="1115"/>
      <c r="L26" s="1116"/>
      <c r="M26" s="1116"/>
      <c r="N26" s="1116"/>
      <c r="O26" s="1116"/>
      <c r="P26" s="1116"/>
      <c r="Q26" s="1116"/>
      <c r="R26" s="1116"/>
      <c r="S26" s="1116"/>
      <c r="T26" s="1116"/>
      <c r="U26" s="1116"/>
      <c r="V26" s="1116"/>
      <c r="W26" s="1116"/>
      <c r="X26" s="1116"/>
      <c r="Y26" s="1116"/>
      <c r="Z26" s="1116"/>
      <c r="AA26" s="1116"/>
      <c r="AB26" s="1117"/>
      <c r="AC26" s="1014"/>
      <c r="AD26" s="1031"/>
      <c r="AE26" s="1095"/>
      <c r="AF26" s="1095"/>
      <c r="AG26" s="1095"/>
      <c r="AH26" s="1095"/>
      <c r="AI26" s="1095"/>
      <c r="AJ26" s="1122"/>
      <c r="AK26" s="539">
        <v>25</v>
      </c>
      <c r="AL26" s="912"/>
      <c r="AM26" s="1165"/>
      <c r="AN26" s="432" t="s">
        <v>119</v>
      </c>
      <c r="AO26" s="296" t="s">
        <v>163</v>
      </c>
      <c r="AP26" s="296"/>
      <c r="AQ26" s="296"/>
      <c r="AR26" s="296"/>
      <c r="AS26" s="296"/>
      <c r="AT26" s="296"/>
      <c r="AU26" s="297"/>
      <c r="AV26" s="303"/>
      <c r="AW26" s="303" t="s">
        <v>273</v>
      </c>
      <c r="AX26" s="303"/>
      <c r="AY26" s="303"/>
      <c r="AZ26" s="303"/>
      <c r="BA26" s="303"/>
      <c r="BB26" s="303"/>
      <c r="BC26" s="303"/>
      <c r="BD26" s="303"/>
      <c r="BE26" s="303"/>
      <c r="BF26" s="303"/>
      <c r="BG26" s="170"/>
      <c r="BH26" s="170"/>
      <c r="BI26" s="170"/>
      <c r="BJ26" s="170"/>
      <c r="BK26" s="170"/>
      <c r="BL26" s="170"/>
      <c r="BM26" s="170"/>
      <c r="BN26" s="170"/>
      <c r="BO26" s="170"/>
      <c r="BP26" s="170"/>
      <c r="BQ26" s="170"/>
      <c r="BR26" s="170"/>
      <c r="BS26" s="170"/>
      <c r="BT26" s="288"/>
      <c r="BU26" s="539">
        <v>25</v>
      </c>
    </row>
    <row r="27" spans="1:75" ht="12.6" customHeight="1" thickBot="1">
      <c r="A27" s="539">
        <v>26</v>
      </c>
      <c r="B27" s="913"/>
      <c r="C27" s="230"/>
      <c r="D27" s="231"/>
      <c r="E27" s="231"/>
      <c r="F27" s="231"/>
      <c r="G27" s="232"/>
      <c r="H27" s="1017"/>
      <c r="I27" s="1018"/>
      <c r="J27" s="1019"/>
      <c r="K27" s="1118"/>
      <c r="L27" s="1119"/>
      <c r="M27" s="1119"/>
      <c r="N27" s="1119"/>
      <c r="O27" s="1119"/>
      <c r="P27" s="1119"/>
      <c r="Q27" s="1119"/>
      <c r="R27" s="1119"/>
      <c r="S27" s="1119"/>
      <c r="T27" s="1119"/>
      <c r="U27" s="1119"/>
      <c r="V27" s="1119"/>
      <c r="W27" s="1119"/>
      <c r="X27" s="1119"/>
      <c r="Y27" s="1119"/>
      <c r="Z27" s="1119"/>
      <c r="AA27" s="1119"/>
      <c r="AB27" s="1120"/>
      <c r="AC27" s="1017"/>
      <c r="AD27" s="1032"/>
      <c r="AE27" s="1121"/>
      <c r="AF27" s="1121"/>
      <c r="AG27" s="1121"/>
      <c r="AH27" s="1121"/>
      <c r="AI27" s="1121"/>
      <c r="AJ27" s="1123"/>
      <c r="AK27" s="539">
        <v>26</v>
      </c>
      <c r="AL27" s="912"/>
      <c r="AM27" s="1165"/>
      <c r="AN27" s="132"/>
      <c r="AO27" s="296"/>
      <c r="AP27" s="296"/>
      <c r="AQ27" s="296"/>
      <c r="AR27" s="296"/>
      <c r="AS27" s="296"/>
      <c r="AT27" s="296"/>
      <c r="AU27" s="297"/>
      <c r="AV27" s="452"/>
      <c r="AW27" s="453"/>
      <c r="AX27" s="453"/>
      <c r="AY27" s="453"/>
      <c r="AZ27" s="453"/>
      <c r="BA27" s="453"/>
      <c r="BB27" s="463"/>
      <c r="BC27" s="257"/>
      <c r="BD27" s="454"/>
      <c r="BE27" s="259" t="s">
        <v>0</v>
      </c>
      <c r="BF27" s="260"/>
      <c r="BG27" s="259" t="s">
        <v>1</v>
      </c>
      <c r="BH27" s="261"/>
      <c r="BI27" s="260" t="s">
        <v>6</v>
      </c>
      <c r="BJ27" s="260"/>
      <c r="BK27" s="455"/>
      <c r="BL27" s="371"/>
      <c r="BM27" s="257"/>
      <c r="BN27" s="456"/>
      <c r="BO27" s="259" t="s">
        <v>0</v>
      </c>
      <c r="BP27" s="260"/>
      <c r="BQ27" s="259" t="s">
        <v>1</v>
      </c>
      <c r="BR27" s="261"/>
      <c r="BS27" s="260" t="s">
        <v>6</v>
      </c>
      <c r="BT27" s="283"/>
      <c r="BU27" s="539">
        <v>26</v>
      </c>
    </row>
    <row r="28" spans="1:75" ht="12.6" customHeight="1">
      <c r="A28" s="539">
        <v>27</v>
      </c>
      <c r="B28" s="204"/>
      <c r="C28" s="1058" t="s">
        <v>111</v>
      </c>
      <c r="D28" s="1058"/>
      <c r="E28" s="1058"/>
      <c r="F28" s="1058"/>
      <c r="G28" s="1058"/>
      <c r="H28" s="1058"/>
      <c r="I28" s="1058"/>
      <c r="J28" s="1058"/>
      <c r="K28" s="1058"/>
      <c r="L28" s="1058"/>
      <c r="M28" s="1058"/>
      <c r="N28" s="1058"/>
      <c r="O28" s="1058"/>
      <c r="P28" s="1058"/>
      <c r="Q28" s="1058"/>
      <c r="R28" s="1058"/>
      <c r="S28" s="1058"/>
      <c r="T28" s="1058"/>
      <c r="U28" s="1058"/>
      <c r="V28" s="1058"/>
      <c r="W28" s="1058"/>
      <c r="X28" s="1058"/>
      <c r="Y28" s="1058"/>
      <c r="Z28" s="1058"/>
      <c r="AA28" s="1058"/>
      <c r="AB28" s="1058"/>
      <c r="AC28" s="1058"/>
      <c r="AD28" s="1058"/>
      <c r="AE28" s="1058"/>
      <c r="AF28" s="1058"/>
      <c r="AG28" s="1058"/>
      <c r="AH28" s="1058"/>
      <c r="AI28" s="1058"/>
      <c r="AJ28" s="1058"/>
      <c r="AK28" s="539">
        <v>27</v>
      </c>
      <c r="AL28" s="912"/>
      <c r="AM28" s="1165"/>
      <c r="AN28" s="132"/>
      <c r="AO28" s="296"/>
      <c r="AP28" s="296"/>
      <c r="AQ28" s="296"/>
      <c r="AR28" s="296"/>
      <c r="AS28" s="296"/>
      <c r="AT28" s="296"/>
      <c r="AU28" s="297"/>
      <c r="AV28" s="440" t="s">
        <v>145</v>
      </c>
      <c r="AW28" s="27"/>
      <c r="AX28" s="27"/>
      <c r="AY28" s="27"/>
      <c r="AZ28" s="27"/>
      <c r="BA28" s="27"/>
      <c r="BB28" s="464"/>
      <c r="BC28" s="27" t="s">
        <v>40</v>
      </c>
      <c r="BD28" s="133"/>
      <c r="BE28" s="292"/>
      <c r="BF28" s="292"/>
      <c r="BG28" s="292"/>
      <c r="BH28" s="292"/>
      <c r="BI28" s="445"/>
      <c r="BJ28" s="292"/>
      <c r="BK28" s="267" t="s">
        <v>117</v>
      </c>
      <c r="BL28" s="26"/>
      <c r="BM28" s="27" t="s">
        <v>40</v>
      </c>
      <c r="BN28" s="293"/>
      <c r="BO28" s="292"/>
      <c r="BP28" s="292"/>
      <c r="BQ28" s="292"/>
      <c r="BR28" s="292"/>
      <c r="BS28" s="292"/>
      <c r="BT28" s="308"/>
      <c r="BU28" s="539">
        <v>27</v>
      </c>
    </row>
    <row r="29" spans="1:75" ht="12.6" customHeight="1">
      <c r="A29" s="539">
        <v>28</v>
      </c>
      <c r="B29" s="204"/>
      <c r="C29" s="1059"/>
      <c r="D29" s="1059"/>
      <c r="E29" s="1059"/>
      <c r="F29" s="1059"/>
      <c r="G29" s="1059"/>
      <c r="H29" s="1059"/>
      <c r="I29" s="1059"/>
      <c r="J29" s="1059"/>
      <c r="K29" s="1059"/>
      <c r="L29" s="1059"/>
      <c r="M29" s="1059"/>
      <c r="N29" s="1059"/>
      <c r="O29" s="1059"/>
      <c r="P29" s="1059"/>
      <c r="Q29" s="1059"/>
      <c r="R29" s="1059"/>
      <c r="S29" s="1059"/>
      <c r="T29" s="1059"/>
      <c r="U29" s="1059"/>
      <c r="V29" s="1059"/>
      <c r="W29" s="1059"/>
      <c r="X29" s="1059"/>
      <c r="Y29" s="1059"/>
      <c r="Z29" s="1059"/>
      <c r="AA29" s="1059"/>
      <c r="AB29" s="1059"/>
      <c r="AC29" s="1059"/>
      <c r="AD29" s="1059"/>
      <c r="AE29" s="1059"/>
      <c r="AF29" s="1059"/>
      <c r="AG29" s="1059"/>
      <c r="AH29" s="1059"/>
      <c r="AI29" s="1059"/>
      <c r="AJ29" s="1059"/>
      <c r="AK29" s="539">
        <v>28</v>
      </c>
      <c r="AL29" s="912"/>
      <c r="AM29" s="1165"/>
      <c r="AN29" s="132"/>
      <c r="AO29" s="438"/>
      <c r="AP29" s="438"/>
      <c r="AQ29" s="438"/>
      <c r="AR29" s="438"/>
      <c r="AS29" s="438"/>
      <c r="AT29" s="438"/>
      <c r="AU29" s="429"/>
      <c r="AV29" s="457" t="s">
        <v>146</v>
      </c>
      <c r="AW29" s="262"/>
      <c r="AX29" s="262"/>
      <c r="AY29" s="458"/>
      <c r="AZ29" s="458"/>
      <c r="BA29" s="458"/>
      <c r="BB29" s="465"/>
      <c r="BC29" s="262"/>
      <c r="BD29" s="460"/>
      <c r="BE29" s="363"/>
      <c r="BF29" s="363"/>
      <c r="BG29" s="363"/>
      <c r="BH29" s="363"/>
      <c r="BI29" s="462"/>
      <c r="BJ29" s="363"/>
      <c r="BK29" s="368"/>
      <c r="BL29" s="459"/>
      <c r="BM29" s="262"/>
      <c r="BN29" s="460"/>
      <c r="BO29" s="363"/>
      <c r="BP29" s="363"/>
      <c r="BQ29" s="363"/>
      <c r="BR29" s="363"/>
      <c r="BS29" s="363"/>
      <c r="BT29" s="461"/>
      <c r="BU29" s="539">
        <v>28</v>
      </c>
    </row>
    <row r="30" spans="1:75" ht="12.6" customHeight="1">
      <c r="A30" s="539">
        <v>29</v>
      </c>
      <c r="B30" s="205"/>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539">
        <v>29</v>
      </c>
      <c r="AL30" s="912"/>
      <c r="AM30" s="1165"/>
      <c r="AN30" s="132"/>
      <c r="AO30" s="438"/>
      <c r="AP30" s="438"/>
      <c r="AQ30" s="438"/>
      <c r="AR30" s="438"/>
      <c r="AS30" s="438"/>
      <c r="AT30" s="438"/>
      <c r="AU30" s="429"/>
      <c r="AV30" s="988" t="s">
        <v>130</v>
      </c>
      <c r="AW30" s="989"/>
      <c r="AX30" s="989"/>
      <c r="AY30" s="989"/>
      <c r="AZ30" s="989"/>
      <c r="BA30" s="990"/>
      <c r="BB30" s="451"/>
      <c r="BC30" s="451"/>
      <c r="BD30" s="451"/>
      <c r="BE30" s="451"/>
      <c r="BF30" s="451"/>
      <c r="BG30" s="311"/>
      <c r="BH30" s="466"/>
      <c r="BI30" s="446"/>
      <c r="BJ30" s="446"/>
      <c r="BK30" s="446"/>
      <c r="BL30" s="446"/>
      <c r="BM30" s="446"/>
      <c r="BN30" s="446"/>
      <c r="BO30" s="70"/>
      <c r="BP30" s="170"/>
      <c r="BQ30" s="170"/>
      <c r="BR30" s="170"/>
      <c r="BS30" s="170"/>
      <c r="BT30" s="287"/>
      <c r="BU30" s="539">
        <v>29</v>
      </c>
    </row>
    <row r="31" spans="1:75" ht="12.6" customHeight="1">
      <c r="A31" s="539">
        <v>30</v>
      </c>
      <c r="B31" s="204"/>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539">
        <v>30</v>
      </c>
      <c r="AL31" s="912"/>
      <c r="AM31" s="1165"/>
      <c r="AN31" s="42"/>
      <c r="AO31" s="430"/>
      <c r="AP31" s="430"/>
      <c r="AQ31" s="430"/>
      <c r="AR31" s="430"/>
      <c r="AS31" s="430"/>
      <c r="AT31" s="430"/>
      <c r="AU31" s="431"/>
      <c r="AV31" s="1155"/>
      <c r="AW31" s="1156"/>
      <c r="AX31" s="1156"/>
      <c r="AY31" s="1156"/>
      <c r="AZ31" s="1156"/>
      <c r="BA31" s="1157"/>
      <c r="BB31" s="309"/>
      <c r="BC31" s="309"/>
      <c r="BD31" s="309"/>
      <c r="BE31" s="309"/>
      <c r="BF31" s="309"/>
      <c r="BG31" s="290"/>
      <c r="BH31" s="467"/>
      <c r="BI31" s="307" t="s">
        <v>148</v>
      </c>
      <c r="BJ31" s="306"/>
      <c r="BK31" s="307" t="s">
        <v>274</v>
      </c>
      <c r="BL31" s="376"/>
      <c r="BM31" s="376"/>
      <c r="BN31" s="376"/>
      <c r="BO31" s="377"/>
      <c r="BP31" s="377"/>
      <c r="BQ31" s="377"/>
      <c r="BR31" s="377"/>
      <c r="BS31" s="79"/>
      <c r="BT31" s="289"/>
      <c r="BU31" s="539">
        <v>30</v>
      </c>
    </row>
    <row r="32" spans="1:75" ht="12.6" customHeight="1">
      <c r="A32" s="539">
        <v>31</v>
      </c>
      <c r="B32" s="204"/>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539">
        <v>31</v>
      </c>
      <c r="AL32" s="912"/>
      <c r="AM32" s="1165"/>
      <c r="AN32" s="433"/>
      <c r="AO32" s="301"/>
      <c r="AP32" s="301"/>
      <c r="AQ32" s="301"/>
      <c r="AR32" s="301"/>
      <c r="AS32" s="301"/>
      <c r="AT32" s="301"/>
      <c r="AU32" s="302"/>
      <c r="AV32" s="93"/>
      <c r="AW32" s="49" t="s">
        <v>35</v>
      </c>
      <c r="AX32" s="93" t="s">
        <v>242</v>
      </c>
      <c r="AY32" s="93"/>
      <c r="AZ32" s="93"/>
      <c r="BA32" s="93"/>
      <c r="BB32" s="93"/>
      <c r="BC32" s="93"/>
      <c r="BD32" s="93"/>
      <c r="BE32" s="93"/>
      <c r="BF32" s="93"/>
      <c r="BG32" s="93"/>
      <c r="BH32" s="49"/>
      <c r="BI32" s="49" t="s">
        <v>35</v>
      </c>
      <c r="BJ32" s="93" t="s">
        <v>229</v>
      </c>
      <c r="BK32" s="93"/>
      <c r="BL32" s="93"/>
      <c r="BM32" s="93"/>
      <c r="BN32" s="93"/>
      <c r="BO32" s="93"/>
      <c r="BP32" s="93"/>
      <c r="BQ32" s="93"/>
      <c r="BR32" s="93"/>
      <c r="BS32" s="93"/>
      <c r="BT32" s="234"/>
      <c r="BU32" s="539">
        <v>31</v>
      </c>
    </row>
    <row r="33" spans="1:73" ht="12.6" customHeight="1">
      <c r="A33" s="539">
        <v>32</v>
      </c>
      <c r="B33" s="204"/>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539">
        <v>32</v>
      </c>
      <c r="AL33" s="912"/>
      <c r="AM33" s="1165"/>
      <c r="AN33" s="432" t="s">
        <v>141</v>
      </c>
      <c r="AO33" s="1158" t="s">
        <v>164</v>
      </c>
      <c r="AP33" s="1158"/>
      <c r="AQ33" s="1158"/>
      <c r="AR33" s="1158"/>
      <c r="AS33" s="1158"/>
      <c r="AT33" s="1158"/>
      <c r="AU33" s="1159"/>
      <c r="AV33" s="303"/>
      <c r="AW33" s="303" t="s">
        <v>273</v>
      </c>
      <c r="AX33" s="170"/>
      <c r="AY33" s="170"/>
      <c r="AZ33" s="170"/>
      <c r="BA33" s="170"/>
      <c r="BB33" s="170"/>
      <c r="BC33" s="170"/>
      <c r="BD33" s="170"/>
      <c r="BE33" s="170"/>
      <c r="BF33" s="170"/>
      <c r="BG33" s="170"/>
      <c r="BH33" s="170"/>
      <c r="BI33" s="170"/>
      <c r="BJ33" s="170"/>
      <c r="BK33" s="170"/>
      <c r="BL33" s="170"/>
      <c r="BM33" s="170"/>
      <c r="BN33" s="170"/>
      <c r="BO33" s="170"/>
      <c r="BP33" s="170"/>
      <c r="BQ33" s="170"/>
      <c r="BR33" s="170"/>
      <c r="BS33" s="170"/>
      <c r="BT33" s="288"/>
      <c r="BU33" s="539">
        <v>32</v>
      </c>
    </row>
    <row r="34" spans="1:73" ht="12.6" customHeight="1">
      <c r="A34" s="539">
        <v>33</v>
      </c>
      <c r="B34" s="204"/>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539">
        <v>33</v>
      </c>
      <c r="AL34" s="912"/>
      <c r="AM34" s="1165"/>
      <c r="AN34" s="193"/>
      <c r="AO34" s="1158"/>
      <c r="AP34" s="1158"/>
      <c r="AQ34" s="1158"/>
      <c r="AR34" s="1158"/>
      <c r="AS34" s="1158"/>
      <c r="AT34" s="1158"/>
      <c r="AU34" s="1159"/>
      <c r="AV34" s="452" t="s">
        <v>165</v>
      </c>
      <c r="AW34" s="453"/>
      <c r="AX34" s="453"/>
      <c r="AY34" s="507"/>
      <c r="AZ34" s="453"/>
      <c r="BA34" s="453" t="s">
        <v>136</v>
      </c>
      <c r="BB34" s="453" t="s">
        <v>137</v>
      </c>
      <c r="BC34" s="453"/>
      <c r="BD34" s="453"/>
      <c r="BE34" s="453"/>
      <c r="BF34" s="453"/>
      <c r="BG34" s="453"/>
      <c r="BH34" s="453"/>
      <c r="BI34" s="453" t="s">
        <v>136</v>
      </c>
      <c r="BJ34" s="453" t="s">
        <v>275</v>
      </c>
      <c r="BK34" s="453"/>
      <c r="BL34" s="453"/>
      <c r="BM34" s="453"/>
      <c r="BN34" s="453"/>
      <c r="BO34" s="453"/>
      <c r="BP34" s="453"/>
      <c r="BQ34" s="453"/>
      <c r="BR34" s="453"/>
      <c r="BS34" s="453"/>
      <c r="BT34" s="476"/>
      <c r="BU34" s="539">
        <v>33</v>
      </c>
    </row>
    <row r="35" spans="1:73" ht="12.6" customHeight="1">
      <c r="A35" s="539">
        <v>34</v>
      </c>
      <c r="B35" s="204"/>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539">
        <v>34</v>
      </c>
      <c r="AL35" s="912"/>
      <c r="AM35" s="1165"/>
      <c r="AN35" s="193"/>
      <c r="AO35" s="1158"/>
      <c r="AP35" s="1158"/>
      <c r="AQ35" s="1158"/>
      <c r="AR35" s="1158"/>
      <c r="AS35" s="1158"/>
      <c r="AT35" s="1158"/>
      <c r="AU35" s="1159"/>
      <c r="AV35" s="477" t="s">
        <v>166</v>
      </c>
      <c r="AW35" s="478"/>
      <c r="AX35" s="478"/>
      <c r="AY35" s="500"/>
      <c r="AZ35" s="478"/>
      <c r="BA35" s="478"/>
      <c r="BB35" s="478"/>
      <c r="BC35" s="478"/>
      <c r="BD35" s="478"/>
      <c r="BE35" s="478"/>
      <c r="BF35" s="478"/>
      <c r="BG35" s="478"/>
      <c r="BH35" s="478"/>
      <c r="BI35" s="478"/>
      <c r="BJ35" s="478"/>
      <c r="BK35" s="478"/>
      <c r="BL35" s="478"/>
      <c r="BM35" s="478"/>
      <c r="BN35" s="478"/>
      <c r="BO35" s="478"/>
      <c r="BP35" s="478"/>
      <c r="BQ35" s="478"/>
      <c r="BR35" s="478"/>
      <c r="BS35" s="478"/>
      <c r="BT35" s="479"/>
      <c r="BU35" s="539">
        <v>34</v>
      </c>
    </row>
    <row r="36" spans="1:73" ht="12.6" customHeight="1">
      <c r="A36" s="539">
        <v>35</v>
      </c>
      <c r="B36" s="204"/>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539">
        <v>35</v>
      </c>
      <c r="AL36" s="912"/>
      <c r="AM36" s="1165"/>
      <c r="AN36" s="193"/>
      <c r="AO36" s="1158"/>
      <c r="AP36" s="1158"/>
      <c r="AQ36" s="1158"/>
      <c r="AR36" s="1158"/>
      <c r="AS36" s="1158"/>
      <c r="AT36" s="1158"/>
      <c r="AU36" s="1159"/>
      <c r="AV36" s="1149" t="s">
        <v>131</v>
      </c>
      <c r="AW36" s="1150"/>
      <c r="AX36" s="1150"/>
      <c r="AY36" s="1151"/>
      <c r="AZ36" s="472"/>
      <c r="BA36" s="472"/>
      <c r="BB36" s="472"/>
      <c r="BC36" s="472"/>
      <c r="BD36" s="472"/>
      <c r="BE36" s="472"/>
      <c r="BF36" s="472"/>
      <c r="BG36" s="472"/>
      <c r="BH36" s="472"/>
      <c r="BI36" s="472"/>
      <c r="BJ36" s="472"/>
      <c r="BK36" s="472"/>
      <c r="BL36" s="472"/>
      <c r="BM36" s="472"/>
      <c r="BN36" s="472"/>
      <c r="BO36" s="472"/>
      <c r="BP36" s="472"/>
      <c r="BQ36" s="472"/>
      <c r="BR36" s="472"/>
      <c r="BS36" s="472"/>
      <c r="BT36" s="473"/>
      <c r="BU36" s="539">
        <v>35</v>
      </c>
    </row>
    <row r="37" spans="1:73" ht="12.6" customHeight="1">
      <c r="A37" s="539">
        <v>36</v>
      </c>
      <c r="B37" s="204"/>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539">
        <v>36</v>
      </c>
      <c r="AL37" s="912"/>
      <c r="AM37" s="1165"/>
      <c r="AN37" s="132"/>
      <c r="AO37" s="296"/>
      <c r="AP37" s="296"/>
      <c r="AQ37" s="296"/>
      <c r="AR37" s="296"/>
      <c r="AS37" s="296"/>
      <c r="AT37" s="296"/>
      <c r="AU37" s="297"/>
      <c r="AV37" s="1152"/>
      <c r="AW37" s="1153"/>
      <c r="AX37" s="1153"/>
      <c r="AY37" s="1154"/>
      <c r="AZ37" s="458"/>
      <c r="BA37" s="458"/>
      <c r="BB37" s="458"/>
      <c r="BC37" s="458"/>
      <c r="BD37" s="458"/>
      <c r="BE37" s="458"/>
      <c r="BF37" s="458"/>
      <c r="BG37" s="458"/>
      <c r="BH37" s="458"/>
      <c r="BI37" s="458"/>
      <c r="BJ37" s="458"/>
      <c r="BK37" s="458"/>
      <c r="BL37" s="458"/>
      <c r="BM37" s="458"/>
      <c r="BN37" s="458"/>
      <c r="BO37" s="458"/>
      <c r="BP37" s="458"/>
      <c r="BQ37" s="458"/>
      <c r="BR37" s="458"/>
      <c r="BS37" s="458"/>
      <c r="BT37" s="475"/>
      <c r="BU37" s="539">
        <v>36</v>
      </c>
    </row>
    <row r="38" spans="1:73" ht="12.6" customHeight="1">
      <c r="A38" s="539">
        <v>37</v>
      </c>
      <c r="B38" s="204"/>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539">
        <v>37</v>
      </c>
      <c r="AL38" s="912"/>
      <c r="AM38" s="1165"/>
      <c r="AN38" s="132"/>
      <c r="AO38" s="296"/>
      <c r="AP38" s="296"/>
      <c r="AQ38" s="296"/>
      <c r="AR38" s="296"/>
      <c r="AS38" s="296"/>
      <c r="AT38" s="296"/>
      <c r="AU38" s="297"/>
      <c r="AV38" s="70" t="s">
        <v>132</v>
      </c>
      <c r="AW38" s="70"/>
      <c r="AX38" s="468"/>
      <c r="AY38" s="505"/>
      <c r="AZ38" s="505"/>
      <c r="BA38" s="469"/>
      <c r="BB38" s="469"/>
      <c r="BC38" s="469"/>
      <c r="BD38" s="470" t="s">
        <v>135</v>
      </c>
      <c r="BE38" s="426"/>
      <c r="BF38" s="426"/>
      <c r="BG38" s="426"/>
      <c r="BH38" s="426"/>
      <c r="BI38" s="426"/>
      <c r="BJ38" s="70"/>
      <c r="BK38" s="491" t="s">
        <v>133</v>
      </c>
      <c r="BL38" s="66"/>
      <c r="BM38" s="373"/>
      <c r="BN38" s="73"/>
      <c r="BO38" s="426"/>
      <c r="BP38" s="426"/>
      <c r="BQ38" s="510"/>
      <c r="BR38" s="494"/>
      <c r="BS38" s="495"/>
      <c r="BT38" s="496"/>
      <c r="BU38" s="539">
        <v>37</v>
      </c>
    </row>
    <row r="39" spans="1:73" ht="12.6" customHeight="1">
      <c r="A39" s="539">
        <v>38</v>
      </c>
      <c r="B39" s="204"/>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539">
        <v>38</v>
      </c>
      <c r="AL39" s="912"/>
      <c r="AM39" s="1165"/>
      <c r="AN39" s="42"/>
      <c r="AO39" s="298"/>
      <c r="AP39" s="298"/>
      <c r="AQ39" s="298"/>
      <c r="AR39" s="298"/>
      <c r="AS39" s="298"/>
      <c r="AT39" s="298"/>
      <c r="AU39" s="299"/>
      <c r="AV39" s="79" t="s">
        <v>67</v>
      </c>
      <c r="AW39" s="79"/>
      <c r="AX39" s="229"/>
      <c r="AY39" s="506"/>
      <c r="AZ39" s="506"/>
      <c r="BA39" s="278"/>
      <c r="BB39" s="278"/>
      <c r="BC39" s="278"/>
      <c r="BD39" s="310"/>
      <c r="BE39" s="278"/>
      <c r="BF39" s="278"/>
      <c r="BG39" s="278"/>
      <c r="BH39" s="278"/>
      <c r="BI39" s="278"/>
      <c r="BJ39" s="229"/>
      <c r="BK39" s="511" t="s">
        <v>134</v>
      </c>
      <c r="BL39" s="229"/>
      <c r="BM39" s="506"/>
      <c r="BN39" s="506"/>
      <c r="BO39" s="278"/>
      <c r="BP39" s="278"/>
      <c r="BQ39" s="511"/>
      <c r="BR39" s="512"/>
      <c r="BS39" s="508"/>
      <c r="BT39" s="509"/>
      <c r="BU39" s="539">
        <v>38</v>
      </c>
    </row>
    <row r="40" spans="1:73" ht="12.6" customHeight="1">
      <c r="A40" s="539">
        <v>39</v>
      </c>
      <c r="B40" s="204"/>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539">
        <v>39</v>
      </c>
      <c r="AL40" s="912"/>
      <c r="AM40" s="1165"/>
      <c r="AN40" s="434"/>
      <c r="AO40" s="301"/>
      <c r="AP40" s="301"/>
      <c r="AQ40" s="301"/>
      <c r="AR40" s="301"/>
      <c r="AS40" s="301"/>
      <c r="AT40" s="301"/>
      <c r="AU40" s="302"/>
      <c r="AV40" s="93"/>
      <c r="AW40" s="49" t="s">
        <v>35</v>
      </c>
      <c r="AX40" s="93" t="s">
        <v>242</v>
      </c>
      <c r="AY40" s="93"/>
      <c r="AZ40" s="93"/>
      <c r="BA40" s="93"/>
      <c r="BB40" s="93"/>
      <c r="BC40" s="93"/>
      <c r="BD40" s="93"/>
      <c r="BE40" s="93"/>
      <c r="BF40" s="93"/>
      <c r="BG40" s="93"/>
      <c r="BH40" s="49"/>
      <c r="BI40" s="49" t="s">
        <v>35</v>
      </c>
      <c r="BJ40" s="93" t="s">
        <v>229</v>
      </c>
      <c r="BK40" s="93"/>
      <c r="BL40" s="93"/>
      <c r="BM40" s="93"/>
      <c r="BN40" s="93"/>
      <c r="BO40" s="93"/>
      <c r="BP40" s="93"/>
      <c r="BQ40" s="93"/>
      <c r="BR40" s="93"/>
      <c r="BS40" s="93"/>
      <c r="BT40" s="234"/>
      <c r="BU40" s="539">
        <v>39</v>
      </c>
    </row>
    <row r="41" spans="1:73" ht="12.6" customHeight="1">
      <c r="A41" s="539">
        <v>40</v>
      </c>
      <c r="B41" s="204"/>
      <c r="C41" s="519"/>
      <c r="D41" s="16"/>
      <c r="E41" s="16"/>
      <c r="F41" s="16"/>
      <c r="G41" s="16"/>
      <c r="H41" s="16"/>
      <c r="I41" s="16"/>
      <c r="J41" s="16"/>
      <c r="K41" s="16"/>
      <c r="L41" s="16"/>
      <c r="M41" s="16"/>
      <c r="N41" s="16"/>
      <c r="O41" s="16"/>
      <c r="P41" s="16"/>
      <c r="Q41" s="16"/>
      <c r="R41" s="134"/>
      <c r="S41" s="134"/>
      <c r="T41" s="134"/>
      <c r="U41" s="134"/>
      <c r="V41" s="134"/>
      <c r="W41" s="134"/>
      <c r="X41" s="134"/>
      <c r="Y41" s="134"/>
      <c r="Z41" s="134"/>
      <c r="AA41" s="134"/>
      <c r="AB41" s="134"/>
      <c r="AC41" s="134"/>
      <c r="AD41" s="134"/>
      <c r="AE41" s="134"/>
      <c r="AF41" s="134"/>
      <c r="AG41" s="134"/>
      <c r="AH41" s="134"/>
      <c r="AI41" s="134"/>
      <c r="AJ41" s="134"/>
      <c r="AK41" s="539">
        <v>40</v>
      </c>
      <c r="AL41" s="912"/>
      <c r="AM41" s="1165"/>
      <c r="AN41" s="435" t="s">
        <v>222</v>
      </c>
      <c r="AO41" s="1158" t="s">
        <v>167</v>
      </c>
      <c r="AP41" s="1158"/>
      <c r="AQ41" s="1158"/>
      <c r="AR41" s="1158"/>
      <c r="AS41" s="1158"/>
      <c r="AT41" s="1158"/>
      <c r="AU41" s="1159"/>
      <c r="AV41" s="303"/>
      <c r="AW41" s="303" t="s">
        <v>273</v>
      </c>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BT41" s="288"/>
      <c r="BU41" s="539">
        <v>40</v>
      </c>
    </row>
    <row r="42" spans="1:73" ht="12.6" customHeight="1">
      <c r="A42" s="539">
        <v>41</v>
      </c>
      <c r="B42" s="204"/>
      <c r="C42" s="519"/>
      <c r="D42" s="16"/>
      <c r="E42" s="16"/>
      <c r="F42" s="16"/>
      <c r="G42" s="16"/>
      <c r="H42" s="16"/>
      <c r="I42" s="16"/>
      <c r="J42" s="16"/>
      <c r="K42" s="16"/>
      <c r="L42" s="16"/>
      <c r="M42" s="16"/>
      <c r="N42" s="16"/>
      <c r="O42" s="16"/>
      <c r="P42" s="16"/>
      <c r="Q42" s="16"/>
      <c r="R42" s="134"/>
      <c r="S42" s="134"/>
      <c r="T42" s="134"/>
      <c r="U42" s="134"/>
      <c r="V42" s="134"/>
      <c r="W42" s="134"/>
      <c r="X42" s="134"/>
      <c r="Y42" s="134"/>
      <c r="Z42" s="134"/>
      <c r="AA42" s="134"/>
      <c r="AB42" s="134"/>
      <c r="AC42" s="134"/>
      <c r="AD42" s="134"/>
      <c r="AE42" s="134"/>
      <c r="AF42" s="134"/>
      <c r="AG42" s="134"/>
      <c r="AH42" s="134"/>
      <c r="AI42" s="134"/>
      <c r="AJ42" s="134"/>
      <c r="AK42" s="539">
        <v>41</v>
      </c>
      <c r="AL42" s="912"/>
      <c r="AM42" s="1165"/>
      <c r="AN42" s="132"/>
      <c r="AO42" s="1158"/>
      <c r="AP42" s="1158"/>
      <c r="AQ42" s="1158"/>
      <c r="AR42" s="1158"/>
      <c r="AS42" s="1158"/>
      <c r="AT42" s="1158"/>
      <c r="AU42" s="1159"/>
      <c r="AV42" s="65" t="s">
        <v>142</v>
      </c>
      <c r="AW42" s="66"/>
      <c r="AX42" s="66"/>
      <c r="AY42" s="66"/>
      <c r="AZ42" s="66"/>
      <c r="BA42" s="66"/>
      <c r="BB42" s="66"/>
      <c r="BC42" s="491"/>
      <c r="BD42" s="66"/>
      <c r="BE42" s="66"/>
      <c r="BF42" s="66"/>
      <c r="BG42" s="66"/>
      <c r="BH42" s="66"/>
      <c r="BI42" s="66"/>
      <c r="BJ42" s="66"/>
      <c r="BK42" s="66"/>
      <c r="BL42" s="66"/>
      <c r="BM42" s="66"/>
      <c r="BN42" s="66"/>
      <c r="BO42" s="66"/>
      <c r="BP42" s="66"/>
      <c r="BQ42" s="66"/>
      <c r="BR42" s="66"/>
      <c r="BS42" s="66"/>
      <c r="BT42" s="480"/>
      <c r="BU42" s="539">
        <v>41</v>
      </c>
    </row>
    <row r="43" spans="1:73" ht="12.6" customHeight="1">
      <c r="A43" s="539">
        <v>42</v>
      </c>
      <c r="B43" s="204"/>
      <c r="C43" s="519"/>
      <c r="D43" s="713"/>
      <c r="E43" s="713"/>
      <c r="F43" s="16"/>
      <c r="G43" s="134"/>
      <c r="H43" s="134"/>
      <c r="I43" s="381"/>
      <c r="J43" s="713"/>
      <c r="K43" s="713"/>
      <c r="L43" s="713"/>
      <c r="M43" s="713"/>
      <c r="N43" s="713"/>
      <c r="O43" s="713"/>
      <c r="P43" s="531"/>
      <c r="Q43" s="713"/>
      <c r="R43" s="713"/>
      <c r="S43" s="16"/>
      <c r="T43" s="713"/>
      <c r="U43" s="713"/>
      <c r="V43" s="531"/>
      <c r="W43" s="713"/>
      <c r="X43" s="713"/>
      <c r="Y43" s="16"/>
      <c r="Z43" s="713"/>
      <c r="AA43" s="713"/>
      <c r="AB43" s="713"/>
      <c r="AC43" s="713"/>
      <c r="AD43" s="531"/>
      <c r="AE43" s="713"/>
      <c r="AF43" s="134"/>
      <c r="AG43" s="134"/>
      <c r="AH43" s="134"/>
      <c r="AI43" s="134"/>
      <c r="AJ43" s="134"/>
      <c r="AK43" s="539">
        <v>42</v>
      </c>
      <c r="AL43" s="912"/>
      <c r="AM43" s="1166"/>
      <c r="AN43" s="42"/>
      <c r="AO43" s="298"/>
      <c r="AP43" s="298"/>
      <c r="AQ43" s="298"/>
      <c r="AR43" s="298"/>
      <c r="AS43" s="298"/>
      <c r="AT43" s="298"/>
      <c r="AU43" s="299"/>
      <c r="AV43" s="78" t="s">
        <v>143</v>
      </c>
      <c r="AW43" s="79"/>
      <c r="AX43" s="79"/>
      <c r="AY43" s="79"/>
      <c r="AZ43" s="79"/>
      <c r="BA43" s="79"/>
      <c r="BB43" s="79"/>
      <c r="BC43" s="488"/>
      <c r="BD43" s="79"/>
      <c r="BE43" s="79"/>
      <c r="BF43" s="79"/>
      <c r="BG43" s="79"/>
      <c r="BH43" s="79"/>
      <c r="BI43" s="79"/>
      <c r="BJ43" s="79"/>
      <c r="BK43" s="79"/>
      <c r="BL43" s="79"/>
      <c r="BM43" s="79"/>
      <c r="BN43" s="79"/>
      <c r="BO43" s="79"/>
      <c r="BP43" s="79"/>
      <c r="BQ43" s="79"/>
      <c r="BR43" s="79"/>
      <c r="BS43" s="79"/>
      <c r="BT43" s="289"/>
      <c r="BU43" s="539">
        <v>42</v>
      </c>
    </row>
    <row r="44" spans="1:73" ht="12.6" customHeight="1">
      <c r="A44" s="539">
        <v>43</v>
      </c>
      <c r="B44" s="204"/>
      <c r="C44" s="519"/>
      <c r="D44" s="594"/>
      <c r="E44" s="1181" t="s">
        <v>147</v>
      </c>
      <c r="F44" s="702"/>
      <c r="G44" s="520"/>
      <c r="H44" s="520"/>
      <c r="I44" s="520"/>
      <c r="J44" s="520"/>
      <c r="K44" s="520"/>
      <c r="L44" s="1143" t="s">
        <v>321</v>
      </c>
      <c r="M44" s="1064"/>
      <c r="N44" s="1065"/>
      <c r="O44" s="325"/>
      <c r="P44" s="521"/>
      <c r="Q44" s="325"/>
      <c r="R44" s="325"/>
      <c r="S44" s="325"/>
      <c r="T44" s="522"/>
      <c r="U44" s="369" t="s">
        <v>39</v>
      </c>
      <c r="V44" s="1143" t="s">
        <v>118</v>
      </c>
      <c r="W44" s="1064"/>
      <c r="X44" s="1065"/>
      <c r="Y44" s="325"/>
      <c r="Z44" s="325"/>
      <c r="AA44" s="326" t="s">
        <v>44</v>
      </c>
      <c r="AB44" s="1143" t="s">
        <v>149</v>
      </c>
      <c r="AC44" s="1064"/>
      <c r="AD44" s="1065"/>
      <c r="AE44" s="325"/>
      <c r="AF44" s="325"/>
      <c r="AG44" s="325"/>
      <c r="AH44" s="325"/>
      <c r="AI44" s="326" t="s">
        <v>39</v>
      </c>
      <c r="AJ44" s="370"/>
      <c r="AK44" s="539">
        <v>43</v>
      </c>
      <c r="AL44" s="912"/>
      <c r="AM44" s="1161" t="s">
        <v>232</v>
      </c>
      <c r="AN44" s="300"/>
      <c r="AO44" s="1135" t="s">
        <v>246</v>
      </c>
      <c r="AP44" s="1135"/>
      <c r="AQ44" s="1135"/>
      <c r="AR44" s="1135"/>
      <c r="AS44" s="1135"/>
      <c r="AT44" s="1135"/>
      <c r="AU44" s="1136"/>
      <c r="AV44" s="275"/>
      <c r="AW44" s="49" t="s">
        <v>35</v>
      </c>
      <c r="AX44" s="93" t="s">
        <v>242</v>
      </c>
      <c r="AY44" s="93"/>
      <c r="AZ44" s="93"/>
      <c r="BA44" s="93"/>
      <c r="BB44" s="93"/>
      <c r="BC44" s="93"/>
      <c r="BD44" s="93"/>
      <c r="BE44" s="93"/>
      <c r="BF44" s="93"/>
      <c r="BG44" s="93"/>
      <c r="BH44" s="49"/>
      <c r="BI44" s="49" t="s">
        <v>35</v>
      </c>
      <c r="BJ44" s="93" t="s">
        <v>229</v>
      </c>
      <c r="BK44" s="93"/>
      <c r="BL44" s="93"/>
      <c r="BM44" s="93"/>
      <c r="BN44" s="93"/>
      <c r="BO44" s="93"/>
      <c r="BP44" s="93"/>
      <c r="BQ44" s="93"/>
      <c r="BR44" s="93"/>
      <c r="BS44" s="93"/>
      <c r="BT44" s="234"/>
      <c r="BU44" s="539">
        <v>43</v>
      </c>
    </row>
    <row r="45" spans="1:73" ht="12.6" customHeight="1">
      <c r="A45" s="539">
        <v>44</v>
      </c>
      <c r="B45" s="204"/>
      <c r="C45" s="519"/>
      <c r="D45" s="594"/>
      <c r="E45" s="1182"/>
      <c r="F45" s="332"/>
      <c r="G45" s="340"/>
      <c r="H45" s="340"/>
      <c r="I45" s="340"/>
      <c r="J45" s="340"/>
      <c r="K45" s="340"/>
      <c r="L45" s="1160"/>
      <c r="M45" s="1067"/>
      <c r="N45" s="1068"/>
      <c r="O45" s="344"/>
      <c r="P45" s="346"/>
      <c r="Q45" s="344"/>
      <c r="R45" s="344"/>
      <c r="S45" s="344"/>
      <c r="T45" s="347"/>
      <c r="U45" s="346"/>
      <c r="V45" s="1160"/>
      <c r="W45" s="1067"/>
      <c r="X45" s="1068"/>
      <c r="Y45" s="344"/>
      <c r="Z45" s="344"/>
      <c r="AA45" s="344"/>
      <c r="AB45" s="1160"/>
      <c r="AC45" s="1067"/>
      <c r="AD45" s="1068"/>
      <c r="AE45" s="344"/>
      <c r="AF45" s="344"/>
      <c r="AG45" s="344"/>
      <c r="AH45" s="344"/>
      <c r="AI45" s="719"/>
      <c r="AJ45" s="703"/>
      <c r="AK45" s="539">
        <v>44</v>
      </c>
      <c r="AL45" s="912"/>
      <c r="AM45" s="1162"/>
      <c r="AN45" s="265" t="s">
        <v>233</v>
      </c>
      <c r="AO45" s="1137"/>
      <c r="AP45" s="1137"/>
      <c r="AQ45" s="1137"/>
      <c r="AR45" s="1137"/>
      <c r="AS45" s="1137"/>
      <c r="AT45" s="1137"/>
      <c r="AU45" s="1138"/>
      <c r="AV45" s="439"/>
      <c r="AW45" s="303" t="s">
        <v>241</v>
      </c>
      <c r="AX45" s="303"/>
      <c r="AY45" s="303"/>
      <c r="AZ45" s="303"/>
      <c r="BA45" s="303"/>
      <c r="BB45" s="303"/>
      <c r="BC45" s="303"/>
      <c r="BD45" s="303"/>
      <c r="BE45" s="303"/>
      <c r="BF45" s="303"/>
      <c r="BG45" s="170"/>
      <c r="BH45" s="170"/>
      <c r="BI45" s="170"/>
      <c r="BJ45" s="170"/>
      <c r="BK45" s="170"/>
      <c r="BL45" s="170"/>
      <c r="BM45" s="170"/>
      <c r="BN45" s="170"/>
      <c r="BO45" s="170"/>
      <c r="BP45" s="170"/>
      <c r="BQ45" s="170"/>
      <c r="BR45" s="170"/>
      <c r="BS45" s="170"/>
      <c r="BT45" s="288"/>
      <c r="BU45" s="539">
        <v>44</v>
      </c>
    </row>
    <row r="46" spans="1:73" ht="12.6" customHeight="1">
      <c r="A46" s="539">
        <v>45</v>
      </c>
      <c r="B46" s="204"/>
      <c r="C46" s="519"/>
      <c r="D46" s="594"/>
      <c r="E46" s="1182"/>
      <c r="F46" s="332" t="s">
        <v>322</v>
      </c>
      <c r="G46" s="340"/>
      <c r="H46" s="340"/>
      <c r="I46" s="340"/>
      <c r="J46" s="340"/>
      <c r="K46" s="666"/>
      <c r="L46" s="348" t="s">
        <v>151</v>
      </c>
      <c r="M46" s="349"/>
      <c r="N46" s="349"/>
      <c r="O46" s="1178" t="s">
        <v>40</v>
      </c>
      <c r="P46" s="1179"/>
      <c r="Q46" s="323"/>
      <c r="R46" s="323" t="s">
        <v>127</v>
      </c>
      <c r="S46" s="323"/>
      <c r="T46" s="323" t="s">
        <v>126</v>
      </c>
      <c r="U46" s="323"/>
      <c r="V46" s="323" t="s">
        <v>44</v>
      </c>
      <c r="W46" s="351"/>
      <c r="X46" s="352" t="s">
        <v>40</v>
      </c>
      <c r="Y46" s="258"/>
      <c r="Z46" s="323"/>
      <c r="AA46" s="323" t="s">
        <v>127</v>
      </c>
      <c r="AB46" s="323"/>
      <c r="AC46" s="323" t="s">
        <v>126</v>
      </c>
      <c r="AD46" s="323"/>
      <c r="AE46" s="323" t="s">
        <v>44</v>
      </c>
      <c r="AF46" s="352"/>
      <c r="AG46" s="352"/>
      <c r="AH46" s="353"/>
      <c r="AI46" s="704"/>
      <c r="AJ46" s="355" t="s">
        <v>158</v>
      </c>
      <c r="AK46" s="539">
        <v>45</v>
      </c>
      <c r="AL46" s="912"/>
      <c r="AM46" s="1162"/>
      <c r="AN46" s="436"/>
      <c r="AO46" s="1137"/>
      <c r="AP46" s="1137"/>
      <c r="AQ46" s="1137"/>
      <c r="AR46" s="1137"/>
      <c r="AS46" s="1137"/>
      <c r="AT46" s="1137"/>
      <c r="AU46" s="1138"/>
      <c r="AV46" s="1149" t="s">
        <v>230</v>
      </c>
      <c r="AW46" s="1150"/>
      <c r="AX46" s="1150"/>
      <c r="AY46" s="1151"/>
      <c r="AZ46" s="491"/>
      <c r="BA46" s="66"/>
      <c r="BB46" s="66"/>
      <c r="BC46" s="66"/>
      <c r="BD46" s="66"/>
      <c r="BE46" s="66"/>
      <c r="BF46" s="66"/>
      <c r="BG46" s="66"/>
      <c r="BH46" s="66"/>
      <c r="BI46" s="66"/>
      <c r="BJ46" s="66"/>
      <c r="BK46" s="66"/>
      <c r="BL46" s="66"/>
      <c r="BM46" s="66"/>
      <c r="BN46" s="66"/>
      <c r="BO46" s="66"/>
      <c r="BP46" s="66"/>
      <c r="BQ46" s="66"/>
      <c r="BR46" s="66"/>
      <c r="BS46" s="66"/>
      <c r="BT46" s="480"/>
      <c r="BU46" s="539">
        <v>45</v>
      </c>
    </row>
    <row r="47" spans="1:73" ht="12.6" customHeight="1">
      <c r="A47" s="539">
        <v>46</v>
      </c>
      <c r="B47" s="204"/>
      <c r="C47" s="519"/>
      <c r="D47" s="594"/>
      <c r="E47" s="1182"/>
      <c r="F47" s="332"/>
      <c r="G47" s="340"/>
      <c r="H47" s="340"/>
      <c r="I47" s="340"/>
      <c r="J47" s="340"/>
      <c r="K47" s="666"/>
      <c r="L47" s="360" t="s">
        <v>150</v>
      </c>
      <c r="M47" s="361"/>
      <c r="N47" s="361"/>
      <c r="O47" s="1176"/>
      <c r="P47" s="1177"/>
      <c r="Q47" s="363"/>
      <c r="R47" s="363"/>
      <c r="S47" s="363"/>
      <c r="T47" s="363"/>
      <c r="U47" s="363"/>
      <c r="V47" s="363"/>
      <c r="W47" s="705" t="s">
        <v>156</v>
      </c>
      <c r="X47" s="706"/>
      <c r="Y47" s="263"/>
      <c r="Z47" s="363"/>
      <c r="AA47" s="363"/>
      <c r="AB47" s="363"/>
      <c r="AC47" s="363"/>
      <c r="AD47" s="363"/>
      <c r="AE47" s="363"/>
      <c r="AF47" s="706" t="s">
        <v>157</v>
      </c>
      <c r="AG47" s="706"/>
      <c r="AH47" s="707"/>
      <c r="AI47" s="708"/>
      <c r="AJ47" s="709"/>
      <c r="AK47" s="539">
        <v>46</v>
      </c>
      <c r="AL47" s="912"/>
      <c r="AM47" s="1162"/>
      <c r="AN47" s="436"/>
      <c r="AO47" s="1137"/>
      <c r="AP47" s="1137"/>
      <c r="AQ47" s="1137"/>
      <c r="AR47" s="1137"/>
      <c r="AS47" s="1137"/>
      <c r="AT47" s="1137"/>
      <c r="AU47" s="1138"/>
      <c r="AV47" s="1152"/>
      <c r="AW47" s="1153"/>
      <c r="AX47" s="1153"/>
      <c r="AY47" s="1154"/>
      <c r="AZ47" s="559"/>
      <c r="BA47" s="74"/>
      <c r="BB47" s="74"/>
      <c r="BC47" s="74"/>
      <c r="BD47" s="74"/>
      <c r="BE47" s="74"/>
      <c r="BF47" s="74"/>
      <c r="BG47" s="74"/>
      <c r="BH47" s="74"/>
      <c r="BI47" s="74"/>
      <c r="BJ47" s="74"/>
      <c r="BK47" s="74"/>
      <c r="BL47" s="74"/>
      <c r="BM47" s="74"/>
      <c r="BN47" s="74"/>
      <c r="BO47" s="74"/>
      <c r="BP47" s="74"/>
      <c r="BQ47" s="74"/>
      <c r="BR47" s="74"/>
      <c r="BS47" s="74"/>
      <c r="BT47" s="572"/>
      <c r="BU47" s="539">
        <v>46</v>
      </c>
    </row>
    <row r="48" spans="1:73" ht="12.6" customHeight="1">
      <c r="A48" s="539">
        <v>47</v>
      </c>
      <c r="B48" s="204"/>
      <c r="C48" s="519"/>
      <c r="D48" s="594"/>
      <c r="E48" s="1182"/>
      <c r="F48" s="332"/>
      <c r="G48" s="340"/>
      <c r="H48" s="340"/>
      <c r="I48" s="340"/>
      <c r="J48" s="340"/>
      <c r="K48" s="651"/>
      <c r="L48" s="348" t="s">
        <v>193</v>
      </c>
      <c r="M48" s="349"/>
      <c r="N48" s="655"/>
      <c r="O48" s="1178" t="s">
        <v>40</v>
      </c>
      <c r="P48" s="1179"/>
      <c r="Q48" s="323"/>
      <c r="R48" s="323" t="s">
        <v>127</v>
      </c>
      <c r="S48" s="323"/>
      <c r="T48" s="323" t="s">
        <v>126</v>
      </c>
      <c r="U48" s="323"/>
      <c r="V48" s="324" t="s">
        <v>44</v>
      </c>
      <c r="W48" s="366"/>
      <c r="X48" s="352" t="s">
        <v>40</v>
      </c>
      <c r="Y48" s="354"/>
      <c r="Z48" s="323" t="s">
        <v>127</v>
      </c>
      <c r="AA48" s="323"/>
      <c r="AB48" s="323" t="s">
        <v>126</v>
      </c>
      <c r="AC48" s="323"/>
      <c r="AD48" s="323" t="s">
        <v>44</v>
      </c>
      <c r="AE48" s="323" t="s">
        <v>44</v>
      </c>
      <c r="AF48" s="352"/>
      <c r="AG48" s="352"/>
      <c r="AH48" s="353"/>
      <c r="AI48" s="704"/>
      <c r="AJ48" s="355" t="s">
        <v>158</v>
      </c>
      <c r="AK48" s="539">
        <v>47</v>
      </c>
      <c r="AL48" s="912"/>
      <c r="AM48" s="1162"/>
      <c r="AN48" s="341"/>
      <c r="AO48" s="342"/>
      <c r="AP48" s="342"/>
      <c r="AQ48" s="342"/>
      <c r="AR48" s="342"/>
      <c r="AS48" s="342"/>
      <c r="AT48" s="342"/>
      <c r="AU48" s="573"/>
      <c r="AV48" s="1149" t="s">
        <v>131</v>
      </c>
      <c r="AW48" s="1150"/>
      <c r="AX48" s="1150"/>
      <c r="AY48" s="1151"/>
      <c r="AZ48" s="491"/>
      <c r="BA48" s="66"/>
      <c r="BB48" s="66"/>
      <c r="BC48" s="66"/>
      <c r="BD48" s="66"/>
      <c r="BE48" s="66"/>
      <c r="BF48" s="66"/>
      <c r="BG48" s="66"/>
      <c r="BH48" s="66"/>
      <c r="BI48" s="66"/>
      <c r="BJ48" s="66"/>
      <c r="BK48" s="66"/>
      <c r="BL48" s="66"/>
      <c r="BM48" s="66"/>
      <c r="BN48" s="66"/>
      <c r="BO48" s="66"/>
      <c r="BP48" s="66"/>
      <c r="BQ48" s="66"/>
      <c r="BR48" s="66"/>
      <c r="BS48" s="66"/>
      <c r="BT48" s="480"/>
      <c r="BU48" s="539">
        <v>47</v>
      </c>
    </row>
    <row r="49" spans="1:73" ht="12.6" customHeight="1">
      <c r="A49" s="539">
        <v>48</v>
      </c>
      <c r="B49" s="204"/>
      <c r="C49" s="519"/>
      <c r="D49" s="594"/>
      <c r="E49" s="1182"/>
      <c r="F49" s="332"/>
      <c r="G49" s="340"/>
      <c r="H49" s="340"/>
      <c r="I49" s="340"/>
      <c r="J49" s="340"/>
      <c r="K49" s="651"/>
      <c r="L49" s="330" t="s">
        <v>150</v>
      </c>
      <c r="M49" s="340"/>
      <c r="N49" s="651"/>
      <c r="O49" s="1147"/>
      <c r="P49" s="1148"/>
      <c r="Q49" s="328"/>
      <c r="R49" s="328"/>
      <c r="S49" s="328"/>
      <c r="T49" s="328"/>
      <c r="U49" s="328"/>
      <c r="V49" s="267"/>
      <c r="W49" s="346" t="s">
        <v>156</v>
      </c>
      <c r="X49" s="134"/>
      <c r="Y49" s="248"/>
      <c r="Z49" s="328"/>
      <c r="AA49" s="328"/>
      <c r="AB49" s="328"/>
      <c r="AC49" s="328"/>
      <c r="AD49" s="328"/>
      <c r="AE49" s="328"/>
      <c r="AF49" s="134" t="s">
        <v>157</v>
      </c>
      <c r="AG49" s="134"/>
      <c r="AH49" s="357"/>
      <c r="AI49" s="358"/>
      <c r="AJ49" s="359"/>
      <c r="AK49" s="539">
        <v>48</v>
      </c>
      <c r="AL49" s="912"/>
      <c r="AM49" s="1162"/>
      <c r="AN49" s="341"/>
      <c r="AO49" s="342"/>
      <c r="AP49" s="342"/>
      <c r="AQ49" s="342"/>
      <c r="AR49" s="342"/>
      <c r="AS49" s="342"/>
      <c r="AT49" s="342"/>
      <c r="AU49" s="573"/>
      <c r="AV49" s="1152"/>
      <c r="AW49" s="1153"/>
      <c r="AX49" s="1153"/>
      <c r="AY49" s="1154"/>
      <c r="AZ49" s="559"/>
      <c r="BA49" s="74"/>
      <c r="BB49" s="74"/>
      <c r="BC49" s="74"/>
      <c r="BD49" s="74"/>
      <c r="BE49" s="74"/>
      <c r="BF49" s="74"/>
      <c r="BG49" s="74"/>
      <c r="BH49" s="74"/>
      <c r="BI49" s="74"/>
      <c r="BJ49" s="74"/>
      <c r="BK49" s="74"/>
      <c r="BL49" s="74"/>
      <c r="BM49" s="74"/>
      <c r="BN49" s="74"/>
      <c r="BO49" s="74"/>
      <c r="BP49" s="74"/>
      <c r="BQ49" s="74"/>
      <c r="BR49" s="74"/>
      <c r="BS49" s="74"/>
      <c r="BT49" s="572"/>
      <c r="BU49" s="539">
        <v>48</v>
      </c>
    </row>
    <row r="50" spans="1:73" ht="12.6" customHeight="1">
      <c r="A50" s="539">
        <v>49</v>
      </c>
      <c r="B50" s="204"/>
      <c r="C50" s="519"/>
      <c r="D50" s="594"/>
      <c r="E50" s="1182"/>
      <c r="F50" s="1063" t="s">
        <v>161</v>
      </c>
      <c r="G50" s="1064"/>
      <c r="H50" s="1064"/>
      <c r="I50" s="1064"/>
      <c r="J50" s="1064"/>
      <c r="K50" s="1065"/>
      <c r="L50" s="1143" t="s">
        <v>153</v>
      </c>
      <c r="M50" s="1064"/>
      <c r="N50" s="1065"/>
      <c r="O50" s="1145" t="s">
        <v>40</v>
      </c>
      <c r="P50" s="1146"/>
      <c r="Q50" s="326"/>
      <c r="R50" s="326" t="s">
        <v>127</v>
      </c>
      <c r="S50" s="326"/>
      <c r="T50" s="326" t="s">
        <v>126</v>
      </c>
      <c r="U50" s="326"/>
      <c r="V50" s="369" t="s">
        <v>44</v>
      </c>
      <c r="W50" s="1143" t="s">
        <v>152</v>
      </c>
      <c r="X50" s="1064"/>
      <c r="Y50" s="1065"/>
      <c r="Z50" s="325"/>
      <c r="AA50" s="521"/>
      <c r="AB50" s="325"/>
      <c r="AC50" s="369" t="s">
        <v>159</v>
      </c>
      <c r="AD50" s="1143" t="s">
        <v>149</v>
      </c>
      <c r="AE50" s="1065"/>
      <c r="AF50" s="325"/>
      <c r="AG50" s="325"/>
      <c r="AH50" s="325"/>
      <c r="AI50" s="325"/>
      <c r="AJ50" s="327" t="s">
        <v>39</v>
      </c>
      <c r="AK50" s="539">
        <v>49</v>
      </c>
      <c r="AL50" s="912"/>
      <c r="AM50" s="1162"/>
      <c r="AN50" s="38"/>
      <c r="AO50" s="132"/>
      <c r="AP50" s="132"/>
      <c r="AQ50" s="132"/>
      <c r="AR50" s="132"/>
      <c r="AS50" s="132"/>
      <c r="AT50" s="132"/>
      <c r="AU50" s="194"/>
      <c r="AV50" s="1149" t="s">
        <v>267</v>
      </c>
      <c r="AW50" s="1150"/>
      <c r="AX50" s="1150"/>
      <c r="AY50" s="1151"/>
      <c r="AZ50" s="566"/>
      <c r="BA50" s="567"/>
      <c r="BB50" s="567"/>
      <c r="BC50" s="567"/>
      <c r="BD50" s="567"/>
      <c r="BE50" s="567"/>
      <c r="BF50" s="567"/>
      <c r="BG50" s="567"/>
      <c r="BH50" s="567"/>
      <c r="BI50" s="367"/>
      <c r="BJ50" s="367"/>
      <c r="BK50" s="367"/>
      <c r="BL50" s="367"/>
      <c r="BM50" s="567"/>
      <c r="BN50" s="567"/>
      <c r="BO50" s="567"/>
      <c r="BP50" s="567"/>
      <c r="BQ50" s="567"/>
      <c r="BR50" s="567"/>
      <c r="BS50" s="567"/>
      <c r="BT50" s="568"/>
      <c r="BU50" s="539">
        <v>49</v>
      </c>
    </row>
    <row r="51" spans="1:73" ht="12.6" customHeight="1">
      <c r="A51" s="539">
        <v>50</v>
      </c>
      <c r="B51" s="204"/>
      <c r="C51" s="519"/>
      <c r="D51" s="594"/>
      <c r="E51" s="1182"/>
      <c r="F51" s="1072"/>
      <c r="G51" s="1073"/>
      <c r="H51" s="1073"/>
      <c r="I51" s="1073"/>
      <c r="J51" s="1073"/>
      <c r="K51" s="1074"/>
      <c r="L51" s="1144"/>
      <c r="M51" s="1073"/>
      <c r="N51" s="1074"/>
      <c r="O51" s="1147"/>
      <c r="P51" s="1148"/>
      <c r="Q51" s="294"/>
      <c r="R51" s="294"/>
      <c r="S51" s="294"/>
      <c r="T51" s="294"/>
      <c r="U51" s="294"/>
      <c r="V51" s="268"/>
      <c r="W51" s="1144"/>
      <c r="X51" s="1073"/>
      <c r="Y51" s="1074"/>
      <c r="Z51" s="710"/>
      <c r="AA51" s="329"/>
      <c r="AB51" s="710"/>
      <c r="AC51" s="329"/>
      <c r="AD51" s="1144"/>
      <c r="AE51" s="1074"/>
      <c r="AF51" s="710"/>
      <c r="AG51" s="710"/>
      <c r="AH51" s="710"/>
      <c r="AI51" s="710"/>
      <c r="AJ51" s="711"/>
      <c r="AK51" s="539">
        <v>50</v>
      </c>
      <c r="AL51" s="912"/>
      <c r="AM51" s="1162"/>
      <c r="AN51" s="151"/>
      <c r="AO51" s="132"/>
      <c r="AP51" s="132"/>
      <c r="AQ51" s="132"/>
      <c r="AR51" s="132"/>
      <c r="AS51" s="132"/>
      <c r="AT51" s="132"/>
      <c r="AU51" s="194"/>
      <c r="AV51" s="1152"/>
      <c r="AW51" s="1153"/>
      <c r="AX51" s="1153"/>
      <c r="AY51" s="1154"/>
      <c r="AZ51" s="569"/>
      <c r="BA51" s="570"/>
      <c r="BB51" s="570"/>
      <c r="BC51" s="570"/>
      <c r="BD51" s="570"/>
      <c r="BE51" s="570"/>
      <c r="BF51" s="570"/>
      <c r="BG51" s="570"/>
      <c r="BH51" s="570"/>
      <c r="BI51" s="576"/>
      <c r="BJ51" s="576"/>
      <c r="BK51" s="576"/>
      <c r="BL51" s="576"/>
      <c r="BM51" s="570"/>
      <c r="BN51" s="570"/>
      <c r="BO51" s="570"/>
      <c r="BP51" s="570"/>
      <c r="BQ51" s="570"/>
      <c r="BR51" s="570"/>
      <c r="BS51" s="570"/>
      <c r="BT51" s="571"/>
      <c r="BU51" s="539">
        <v>50</v>
      </c>
    </row>
    <row r="52" spans="1:73" ht="12.6" customHeight="1">
      <c r="A52" s="539">
        <v>51</v>
      </c>
      <c r="B52" s="321"/>
      <c r="C52" s="519"/>
      <c r="D52" s="594"/>
      <c r="E52" s="1182"/>
      <c r="F52" s="332"/>
      <c r="G52" s="340"/>
      <c r="H52" s="340"/>
      <c r="I52" s="342"/>
      <c r="J52" s="342"/>
      <c r="K52" s="342"/>
      <c r="L52" s="1143" t="s">
        <v>323</v>
      </c>
      <c r="M52" s="1064"/>
      <c r="N52" s="1065"/>
      <c r="O52" s="1143" t="s">
        <v>154</v>
      </c>
      <c r="P52" s="1064"/>
      <c r="Q52" s="1065"/>
      <c r="R52" s="1145" t="s">
        <v>40</v>
      </c>
      <c r="S52" s="1146"/>
      <c r="T52" s="333"/>
      <c r="U52" s="333" t="s">
        <v>127</v>
      </c>
      <c r="V52" s="333"/>
      <c r="W52" s="333" t="s">
        <v>126</v>
      </c>
      <c r="X52" s="333"/>
      <c r="Y52" s="333" t="s">
        <v>44</v>
      </c>
      <c r="Z52" s="1143" t="s">
        <v>155</v>
      </c>
      <c r="AA52" s="1064"/>
      <c r="AB52" s="1065"/>
      <c r="AC52" s="1145" t="s">
        <v>40</v>
      </c>
      <c r="AD52" s="1146"/>
      <c r="AE52" s="333"/>
      <c r="AF52" s="333" t="s">
        <v>127</v>
      </c>
      <c r="AG52" s="333"/>
      <c r="AH52" s="333" t="s">
        <v>126</v>
      </c>
      <c r="AI52" s="333"/>
      <c r="AJ52" s="335" t="s">
        <v>44</v>
      </c>
      <c r="AK52" s="539">
        <v>51</v>
      </c>
      <c r="AL52" s="912"/>
      <c r="AM52" s="1162"/>
      <c r="AN52" s="151"/>
      <c r="AO52" s="132"/>
      <c r="AP52" s="132"/>
      <c r="AQ52" s="132"/>
      <c r="AR52" s="132"/>
      <c r="AS52" s="132"/>
      <c r="AT52" s="132"/>
      <c r="AU52" s="194"/>
      <c r="AV52" s="471"/>
      <c r="AW52" s="170"/>
      <c r="AX52" s="170"/>
      <c r="AY52" s="170"/>
      <c r="AZ52" s="464" t="s">
        <v>136</v>
      </c>
      <c r="BA52" s="27" t="s">
        <v>244</v>
      </c>
      <c r="BB52" s="133"/>
      <c r="BC52" s="20" t="s">
        <v>0</v>
      </c>
      <c r="BD52" s="21"/>
      <c r="BE52" s="20" t="s">
        <v>1</v>
      </c>
      <c r="BF52" s="22"/>
      <c r="BG52" s="21" t="s">
        <v>6</v>
      </c>
      <c r="BH52" s="21"/>
      <c r="BI52" s="487"/>
      <c r="BJ52" s="26" t="s">
        <v>136</v>
      </c>
      <c r="BK52" s="27" t="s">
        <v>244</v>
      </c>
      <c r="BL52" s="293"/>
      <c r="BM52" s="20" t="s">
        <v>0</v>
      </c>
      <c r="BN52" s="21"/>
      <c r="BO52" s="20" t="s">
        <v>1</v>
      </c>
      <c r="BP52" s="22"/>
      <c r="BQ52" s="21" t="s">
        <v>6</v>
      </c>
      <c r="BR52" s="21"/>
      <c r="BS52" s="574"/>
      <c r="BT52" s="575"/>
      <c r="BU52" s="539">
        <v>51</v>
      </c>
    </row>
    <row r="53" spans="1:73" ht="12.6" customHeight="1">
      <c r="A53" s="539">
        <v>52</v>
      </c>
      <c r="B53" s="321"/>
      <c r="C53" s="519"/>
      <c r="D53" s="594"/>
      <c r="E53" s="1182"/>
      <c r="F53" s="332" t="s">
        <v>326</v>
      </c>
      <c r="G53" s="340"/>
      <c r="H53" s="340"/>
      <c r="I53" s="342"/>
      <c r="J53" s="342"/>
      <c r="K53" s="342"/>
      <c r="L53" s="1160"/>
      <c r="M53" s="1067"/>
      <c r="N53" s="1068"/>
      <c r="O53" s="1160"/>
      <c r="P53" s="1067"/>
      <c r="Q53" s="1068"/>
      <c r="R53" s="1176"/>
      <c r="S53" s="1177"/>
      <c r="T53" s="328"/>
      <c r="U53" s="328"/>
      <c r="V53" s="328"/>
      <c r="W53" s="328"/>
      <c r="X53" s="328"/>
      <c r="Y53" s="328"/>
      <c r="Z53" s="1160"/>
      <c r="AA53" s="1067"/>
      <c r="AB53" s="1068"/>
      <c r="AC53" s="1176"/>
      <c r="AD53" s="1177"/>
      <c r="AE53" s="328"/>
      <c r="AF53" s="328"/>
      <c r="AG53" s="328"/>
      <c r="AH53" s="328"/>
      <c r="AI53" s="328"/>
      <c r="AJ53" s="343"/>
      <c r="AK53" s="539">
        <v>52</v>
      </c>
      <c r="AL53" s="912"/>
      <c r="AM53" s="1162"/>
      <c r="AN53" s="151"/>
      <c r="AO53" s="132"/>
      <c r="AP53" s="132"/>
      <c r="AQ53" s="132"/>
      <c r="AR53" s="132"/>
      <c r="AS53" s="132"/>
      <c r="AT53" s="132"/>
      <c r="AU53" s="194"/>
      <c r="AV53" s="440" t="s">
        <v>245</v>
      </c>
      <c r="AW53" s="27"/>
      <c r="AX53" s="27"/>
      <c r="AY53" s="27"/>
      <c r="AZ53" s="464"/>
      <c r="BA53" s="27"/>
      <c r="BB53" s="133"/>
      <c r="BC53" s="292"/>
      <c r="BD53" s="292"/>
      <c r="BE53" s="292"/>
      <c r="BF53" s="292"/>
      <c r="BG53" s="292"/>
      <c r="BH53" s="292"/>
      <c r="BI53" s="267" t="s">
        <v>117</v>
      </c>
      <c r="BJ53" s="26"/>
      <c r="BK53" s="27"/>
      <c r="BL53" s="293"/>
      <c r="BM53" s="292"/>
      <c r="BN53" s="292"/>
      <c r="BO53" s="292"/>
      <c r="BP53" s="292"/>
      <c r="BQ53" s="292"/>
      <c r="BR53" s="513"/>
      <c r="BS53" s="514"/>
      <c r="BT53" s="515"/>
      <c r="BU53" s="539">
        <v>52</v>
      </c>
    </row>
    <row r="54" spans="1:73" ht="12.6" customHeight="1">
      <c r="A54" s="539">
        <v>53</v>
      </c>
      <c r="B54" s="321"/>
      <c r="C54" s="519"/>
      <c r="D54" s="594"/>
      <c r="E54" s="1182"/>
      <c r="F54" s="332"/>
      <c r="G54" s="340"/>
      <c r="H54" s="340"/>
      <c r="I54" s="342"/>
      <c r="J54" s="342"/>
      <c r="K54" s="342"/>
      <c r="L54" s="1180" t="s">
        <v>324</v>
      </c>
      <c r="M54" s="1070"/>
      <c r="N54" s="1071"/>
      <c r="O54" s="1180" t="s">
        <v>154</v>
      </c>
      <c r="P54" s="1070"/>
      <c r="Q54" s="1071"/>
      <c r="R54" s="1178" t="s">
        <v>40</v>
      </c>
      <c r="S54" s="1179"/>
      <c r="T54" s="323"/>
      <c r="U54" s="323" t="s">
        <v>127</v>
      </c>
      <c r="V54" s="323"/>
      <c r="W54" s="323" t="s">
        <v>126</v>
      </c>
      <c r="X54" s="323"/>
      <c r="Y54" s="323" t="s">
        <v>44</v>
      </c>
      <c r="Z54" s="1180" t="s">
        <v>155</v>
      </c>
      <c r="AA54" s="1070"/>
      <c r="AB54" s="1071"/>
      <c r="AC54" s="1178" t="s">
        <v>40</v>
      </c>
      <c r="AD54" s="1179"/>
      <c r="AE54" s="323"/>
      <c r="AF54" s="323" t="s">
        <v>127</v>
      </c>
      <c r="AG54" s="323"/>
      <c r="AH54" s="323" t="s">
        <v>126</v>
      </c>
      <c r="AI54" s="323"/>
      <c r="AJ54" s="355" t="s">
        <v>44</v>
      </c>
      <c r="AK54" s="539">
        <v>53</v>
      </c>
      <c r="AL54" s="912"/>
      <c r="AM54" s="1163"/>
      <c r="AN54" s="341"/>
      <c r="AO54" s="132"/>
      <c r="AP54" s="132"/>
      <c r="AQ54" s="132"/>
      <c r="AR54" s="132"/>
      <c r="AS54" s="132"/>
      <c r="AT54" s="132"/>
      <c r="AU54" s="194"/>
      <c r="AV54" s="440"/>
      <c r="AW54" s="27"/>
      <c r="AX54" s="27"/>
      <c r="AY54" s="446"/>
      <c r="AZ54" s="481" t="s">
        <v>136</v>
      </c>
      <c r="BA54" s="10" t="s">
        <v>40</v>
      </c>
      <c r="BB54" s="293"/>
      <c r="BC54" s="328"/>
      <c r="BD54" s="328"/>
      <c r="BE54" s="328"/>
      <c r="BF54" s="328"/>
      <c r="BG54" s="328"/>
      <c r="BH54" s="328"/>
      <c r="BI54" s="267"/>
      <c r="BJ54" s="97" t="s">
        <v>136</v>
      </c>
      <c r="BK54" s="10" t="s">
        <v>40</v>
      </c>
      <c r="BL54" s="45"/>
      <c r="BM54" s="328"/>
      <c r="BN54" s="328"/>
      <c r="BO54" s="328"/>
      <c r="BP54" s="328"/>
      <c r="BQ54" s="328"/>
      <c r="BR54" s="267"/>
      <c r="BS54" s="516"/>
      <c r="BT54" s="517"/>
      <c r="BU54" s="539">
        <v>53</v>
      </c>
    </row>
    <row r="55" spans="1:73" ht="12.6" customHeight="1">
      <c r="A55" s="539">
        <v>54</v>
      </c>
      <c r="B55" s="321"/>
      <c r="C55" s="519"/>
      <c r="D55" s="594"/>
      <c r="E55" s="1182"/>
      <c r="F55" s="332"/>
      <c r="G55" s="340"/>
      <c r="H55" s="340"/>
      <c r="I55" s="342"/>
      <c r="J55" s="342"/>
      <c r="K55" s="342"/>
      <c r="L55" s="1144"/>
      <c r="M55" s="1073"/>
      <c r="N55" s="1074"/>
      <c r="O55" s="1144"/>
      <c r="P55" s="1073"/>
      <c r="Q55" s="1074"/>
      <c r="R55" s="1176"/>
      <c r="S55" s="1177"/>
      <c r="T55" s="328"/>
      <c r="U55" s="328"/>
      <c r="V55" s="328"/>
      <c r="W55" s="294"/>
      <c r="X55" s="294"/>
      <c r="Y55" s="294"/>
      <c r="Z55" s="1144"/>
      <c r="AA55" s="1073"/>
      <c r="AB55" s="1074"/>
      <c r="AC55" s="1176"/>
      <c r="AD55" s="1177"/>
      <c r="AE55" s="294"/>
      <c r="AF55" s="294"/>
      <c r="AG55" s="294"/>
      <c r="AH55" s="294"/>
      <c r="AI55" s="294"/>
      <c r="AJ55" s="334"/>
      <c r="AK55" s="539">
        <v>54</v>
      </c>
      <c r="AL55" s="912"/>
      <c r="AM55" s="1161" t="s">
        <v>228</v>
      </c>
      <c r="AN55" s="301"/>
      <c r="AO55" s="1135" t="s">
        <v>223</v>
      </c>
      <c r="AP55" s="1135"/>
      <c r="AQ55" s="1135"/>
      <c r="AR55" s="1135"/>
      <c r="AS55" s="1135"/>
      <c r="AT55" s="1135"/>
      <c r="AU55" s="1136"/>
      <c r="AV55" s="93"/>
      <c r="AW55" s="93" t="s">
        <v>136</v>
      </c>
      <c r="AX55" s="162" t="s">
        <v>224</v>
      </c>
      <c r="AY55" s="162"/>
      <c r="AZ55" s="162"/>
      <c r="BA55" s="162"/>
      <c r="BB55" s="162"/>
      <c r="BC55" s="162"/>
      <c r="BD55" s="427"/>
      <c r="BE55" s="162"/>
      <c r="BF55" s="162"/>
      <c r="BG55" s="162"/>
      <c r="BH55" s="162"/>
      <c r="BI55" s="162"/>
      <c r="BJ55" s="162"/>
      <c r="BK55" s="162"/>
      <c r="BL55" s="162"/>
      <c r="BM55" s="162"/>
      <c r="BN55" s="162"/>
      <c r="BO55" s="162"/>
      <c r="BP55" s="162"/>
      <c r="BQ55" s="162"/>
      <c r="BR55" s="92"/>
      <c r="BS55" s="92"/>
      <c r="BT55" s="313"/>
      <c r="BU55" s="539">
        <v>54</v>
      </c>
    </row>
    <row r="56" spans="1:73" ht="12.6" customHeight="1">
      <c r="A56" s="539">
        <v>55</v>
      </c>
      <c r="B56" s="321"/>
      <c r="C56" s="519"/>
      <c r="D56" s="714"/>
      <c r="E56" s="1182"/>
      <c r="F56" s="1063" t="s">
        <v>112</v>
      </c>
      <c r="G56" s="1064"/>
      <c r="H56" s="1064"/>
      <c r="I56" s="1064"/>
      <c r="J56" s="1064"/>
      <c r="K56" s="1064"/>
      <c r="L56" s="1064"/>
      <c r="M56" s="1064"/>
      <c r="N56" s="1065"/>
      <c r="O56" s="1145" t="s">
        <v>40</v>
      </c>
      <c r="P56" s="1146"/>
      <c r="Q56" s="326"/>
      <c r="R56" s="326" t="s">
        <v>127</v>
      </c>
      <c r="S56" s="326"/>
      <c r="T56" s="326" t="s">
        <v>126</v>
      </c>
      <c r="U56" s="326"/>
      <c r="V56" s="327" t="s">
        <v>44</v>
      </c>
      <c r="W56" s="720" t="s">
        <v>203</v>
      </c>
      <c r="X56" s="721"/>
      <c r="Y56" s="721"/>
      <c r="Z56" s="721"/>
      <c r="AA56" s="721"/>
      <c r="AB56" s="721"/>
      <c r="AC56" s="722"/>
      <c r="AD56" s="720" t="s">
        <v>204</v>
      </c>
      <c r="AE56" s="721"/>
      <c r="AF56" s="721"/>
      <c r="AG56" s="721"/>
      <c r="AH56" s="721"/>
      <c r="AI56" s="721"/>
      <c r="AJ56" s="722"/>
      <c r="AK56" s="539">
        <v>55</v>
      </c>
      <c r="AL56" s="912"/>
      <c r="AM56" s="1162"/>
      <c r="AN56" s="435" t="s">
        <v>144</v>
      </c>
      <c r="AO56" s="1137"/>
      <c r="AP56" s="1137"/>
      <c r="AQ56" s="1137"/>
      <c r="AR56" s="1137"/>
      <c r="AS56" s="1137"/>
      <c r="AT56" s="1137"/>
      <c r="AU56" s="1138"/>
      <c r="AV56" s="70"/>
      <c r="AW56" s="70" t="s">
        <v>136</v>
      </c>
      <c r="AX56" s="170" t="s">
        <v>225</v>
      </c>
      <c r="AY56" s="170"/>
      <c r="AZ56" s="170"/>
      <c r="BA56" s="303" t="s">
        <v>235</v>
      </c>
      <c r="BB56" s="303"/>
      <c r="BC56" s="170"/>
      <c r="BD56" s="425"/>
      <c r="BE56" s="170"/>
      <c r="BF56" s="170"/>
      <c r="BG56" s="170"/>
      <c r="BH56" s="170"/>
      <c r="BI56" s="170"/>
      <c r="BJ56" s="170"/>
      <c r="BK56" s="170"/>
      <c r="BL56" s="170"/>
      <c r="BM56" s="170"/>
      <c r="BN56" s="170"/>
      <c r="BO56" s="170"/>
      <c r="BP56" s="170"/>
      <c r="BQ56" s="170"/>
      <c r="BR56" s="109"/>
      <c r="BS56" s="109"/>
      <c r="BT56" s="216"/>
      <c r="BU56" s="539">
        <v>55</v>
      </c>
    </row>
    <row r="57" spans="1:73" ht="12.6" customHeight="1">
      <c r="A57" s="539">
        <v>56</v>
      </c>
      <c r="B57" s="321"/>
      <c r="C57" s="519"/>
      <c r="D57" s="714"/>
      <c r="E57" s="1182"/>
      <c r="F57" s="1066"/>
      <c r="G57" s="1067"/>
      <c r="H57" s="1067"/>
      <c r="I57" s="1067"/>
      <c r="J57" s="1067"/>
      <c r="K57" s="1067"/>
      <c r="L57" s="1067"/>
      <c r="M57" s="1067"/>
      <c r="N57" s="1068"/>
      <c r="O57" s="1176"/>
      <c r="P57" s="1177"/>
      <c r="Q57" s="328"/>
      <c r="R57" s="328"/>
      <c r="S57" s="328"/>
      <c r="T57" s="328"/>
      <c r="U57" s="328"/>
      <c r="V57" s="343"/>
      <c r="W57" s="723"/>
      <c r="X57" s="724"/>
      <c r="Y57" s="724"/>
      <c r="Z57" s="724"/>
      <c r="AA57" s="724"/>
      <c r="AB57" s="724"/>
      <c r="AC57" s="725"/>
      <c r="AD57" s="723"/>
      <c r="AE57" s="724"/>
      <c r="AF57" s="724"/>
      <c r="AG57" s="724"/>
      <c r="AH57" s="724"/>
      <c r="AI57" s="724"/>
      <c r="AJ57" s="725"/>
      <c r="AK57" s="539">
        <v>56</v>
      </c>
      <c r="AL57" s="912"/>
      <c r="AM57" s="1162"/>
      <c r="AN57" s="296"/>
      <c r="AO57" s="1139"/>
      <c r="AP57" s="1139"/>
      <c r="AQ57" s="1139"/>
      <c r="AR57" s="1139"/>
      <c r="AS57" s="1139"/>
      <c r="AT57" s="1139"/>
      <c r="AU57" s="1140"/>
      <c r="AV57" s="70"/>
      <c r="AW57" s="70" t="s">
        <v>136</v>
      </c>
      <c r="AX57" s="170" t="s">
        <v>226</v>
      </c>
      <c r="AY57" s="170"/>
      <c r="AZ57" s="170"/>
      <c r="BA57" s="303" t="s">
        <v>236</v>
      </c>
      <c r="BB57" s="303"/>
      <c r="BC57" s="170"/>
      <c r="BD57" s="425"/>
      <c r="BE57" s="170"/>
      <c r="BF57" s="170"/>
      <c r="BG57" s="170"/>
      <c r="BH57" s="170"/>
      <c r="BI57" s="170"/>
      <c r="BJ57" s="170"/>
      <c r="BK57" s="170"/>
      <c r="BL57" s="170"/>
      <c r="BM57" s="170"/>
      <c r="BN57" s="170"/>
      <c r="BO57" s="170"/>
      <c r="BP57" s="170"/>
      <c r="BQ57" s="170"/>
      <c r="BR57" s="109"/>
      <c r="BS57" s="109"/>
      <c r="BT57" s="216"/>
      <c r="BU57" s="539">
        <v>56</v>
      </c>
    </row>
    <row r="58" spans="1:73" ht="12.6" customHeight="1">
      <c r="A58" s="539">
        <v>57</v>
      </c>
      <c r="B58" s="16"/>
      <c r="C58" s="519"/>
      <c r="D58" s="714"/>
      <c r="E58" s="1182"/>
      <c r="F58" s="1069" t="s">
        <v>160</v>
      </c>
      <c r="G58" s="1070"/>
      <c r="H58" s="1070"/>
      <c r="I58" s="1070"/>
      <c r="J58" s="1070"/>
      <c r="K58" s="1070"/>
      <c r="L58" s="1070"/>
      <c r="M58" s="1070"/>
      <c r="N58" s="1071"/>
      <c r="O58" s="1178" t="s">
        <v>40</v>
      </c>
      <c r="P58" s="1179"/>
      <c r="Q58" s="323"/>
      <c r="R58" s="323" t="s">
        <v>127</v>
      </c>
      <c r="S58" s="323"/>
      <c r="T58" s="323" t="s">
        <v>126</v>
      </c>
      <c r="U58" s="323"/>
      <c r="V58" s="355" t="s">
        <v>44</v>
      </c>
      <c r="W58" s="207"/>
      <c r="X58" s="726"/>
      <c r="Y58" s="726"/>
      <c r="Z58" s="726"/>
      <c r="AA58" s="726"/>
      <c r="AB58" s="726"/>
      <c r="AC58" s="208"/>
      <c r="AD58" s="207"/>
      <c r="AE58" s="726"/>
      <c r="AF58" s="726"/>
      <c r="AG58" s="726"/>
      <c r="AH58" s="726"/>
      <c r="AI58" s="726"/>
      <c r="AJ58" s="208"/>
      <c r="AK58" s="539">
        <v>57</v>
      </c>
      <c r="AL58" s="912"/>
      <c r="AM58" s="1162"/>
      <c r="AN58" s="300"/>
      <c r="AO58" s="301"/>
      <c r="AP58" s="301"/>
      <c r="AQ58" s="301"/>
      <c r="AR58" s="301"/>
      <c r="AS58" s="301"/>
      <c r="AT58" s="301"/>
      <c r="AU58" s="302"/>
      <c r="AV58" s="93"/>
      <c r="AW58" s="49" t="s">
        <v>35</v>
      </c>
      <c r="AX58" s="93" t="s">
        <v>242</v>
      </c>
      <c r="AY58" s="93"/>
      <c r="AZ58" s="93"/>
      <c r="BA58" s="93"/>
      <c r="BB58" s="93"/>
      <c r="BC58" s="93"/>
      <c r="BD58" s="93"/>
      <c r="BE58" s="93"/>
      <c r="BF58" s="93"/>
      <c r="BG58" s="93"/>
      <c r="BH58" s="49"/>
      <c r="BI58" s="49" t="s">
        <v>35</v>
      </c>
      <c r="BJ58" s="93" t="s">
        <v>229</v>
      </c>
      <c r="BK58" s="93"/>
      <c r="BL58" s="93"/>
      <c r="BM58" s="93"/>
      <c r="BN58" s="93"/>
      <c r="BO58" s="93"/>
      <c r="BP58" s="93"/>
      <c r="BQ58" s="93"/>
      <c r="BR58" s="93"/>
      <c r="BS58" s="93"/>
      <c r="BT58" s="234"/>
      <c r="BU58" s="539">
        <v>57</v>
      </c>
    </row>
    <row r="59" spans="1:73" ht="12.6" customHeight="1">
      <c r="A59" s="539">
        <v>58</v>
      </c>
      <c r="B59" s="16"/>
      <c r="C59" s="519"/>
      <c r="D59" s="77"/>
      <c r="E59" s="1182"/>
      <c r="F59" s="1066"/>
      <c r="G59" s="1067"/>
      <c r="H59" s="1067"/>
      <c r="I59" s="1067"/>
      <c r="J59" s="1067"/>
      <c r="K59" s="1067"/>
      <c r="L59" s="1067"/>
      <c r="M59" s="1067"/>
      <c r="N59" s="1068"/>
      <c r="O59" s="1176"/>
      <c r="P59" s="1177"/>
      <c r="Q59" s="363"/>
      <c r="R59" s="363"/>
      <c r="S59" s="363"/>
      <c r="T59" s="363"/>
      <c r="U59" s="363"/>
      <c r="V59" s="364"/>
      <c r="W59" s="207"/>
      <c r="X59" s="726"/>
      <c r="Y59" s="726"/>
      <c r="Z59" s="726"/>
      <c r="AA59" s="726"/>
      <c r="AB59" s="726"/>
      <c r="AC59" s="208"/>
      <c r="AD59" s="207"/>
      <c r="AE59" s="726"/>
      <c r="AF59" s="726"/>
      <c r="AG59" s="726"/>
      <c r="AH59" s="726"/>
      <c r="AI59" s="726"/>
      <c r="AJ59" s="208"/>
      <c r="AK59" s="539">
        <v>58</v>
      </c>
      <c r="AL59" s="912"/>
      <c r="AM59" s="1162"/>
      <c r="AN59" s="265" t="s">
        <v>266</v>
      </c>
      <c r="AO59" s="1158" t="s">
        <v>237</v>
      </c>
      <c r="AP59" s="1158"/>
      <c r="AQ59" s="1158"/>
      <c r="AR59" s="1158"/>
      <c r="AS59" s="1158"/>
      <c r="AT59" s="1158"/>
      <c r="AU59" s="1159"/>
      <c r="AV59" s="303"/>
      <c r="AW59" s="303" t="s">
        <v>276</v>
      </c>
      <c r="AX59" s="170"/>
      <c r="AY59" s="170"/>
      <c r="AZ59" s="170"/>
      <c r="BA59" s="170"/>
      <c r="BB59" s="170"/>
      <c r="BC59" s="170"/>
      <c r="BD59" s="170"/>
      <c r="BE59" s="170"/>
      <c r="BF59" s="170"/>
      <c r="BG59" s="170"/>
      <c r="BH59" s="170"/>
      <c r="BI59" s="170"/>
      <c r="BJ59" s="170"/>
      <c r="BK59" s="170"/>
      <c r="BL59" s="170"/>
      <c r="BM59" s="170"/>
      <c r="BN59" s="170"/>
      <c r="BO59" s="170"/>
      <c r="BP59" s="170"/>
      <c r="BQ59" s="170"/>
      <c r="BR59" s="170"/>
      <c r="BS59" s="170"/>
      <c r="BT59" s="288"/>
      <c r="BU59" s="539">
        <v>58</v>
      </c>
    </row>
    <row r="60" spans="1:73" ht="12.6" customHeight="1">
      <c r="A60" s="539">
        <v>59</v>
      </c>
      <c r="B60" s="16"/>
      <c r="C60" s="519"/>
      <c r="D60" s="714"/>
      <c r="E60" s="1182"/>
      <c r="F60" s="1069" t="s">
        <v>113</v>
      </c>
      <c r="G60" s="1070"/>
      <c r="H60" s="1070"/>
      <c r="I60" s="1070"/>
      <c r="J60" s="1070"/>
      <c r="K60" s="1070"/>
      <c r="L60" s="1070"/>
      <c r="M60" s="1070"/>
      <c r="N60" s="1071"/>
      <c r="O60" s="1178" t="s">
        <v>40</v>
      </c>
      <c r="P60" s="1179"/>
      <c r="Q60" s="333"/>
      <c r="R60" s="333" t="s">
        <v>127</v>
      </c>
      <c r="S60" s="323"/>
      <c r="T60" s="323" t="s">
        <v>126</v>
      </c>
      <c r="U60" s="323"/>
      <c r="V60" s="355" t="s">
        <v>44</v>
      </c>
      <c r="W60" s="207"/>
      <c r="X60" s="726"/>
      <c r="Y60" s="726"/>
      <c r="Z60" s="726"/>
      <c r="AA60" s="726"/>
      <c r="AB60" s="726"/>
      <c r="AC60" s="208"/>
      <c r="AD60" s="207"/>
      <c r="AE60" s="726"/>
      <c r="AF60" s="726"/>
      <c r="AG60" s="726"/>
      <c r="AH60" s="726"/>
      <c r="AI60" s="726"/>
      <c r="AJ60" s="208"/>
      <c r="AK60" s="539">
        <v>59</v>
      </c>
      <c r="AL60" s="912"/>
      <c r="AM60" s="1162"/>
      <c r="AN60" s="436"/>
      <c r="AO60" s="1158"/>
      <c r="AP60" s="1158"/>
      <c r="AQ60" s="1158"/>
      <c r="AR60" s="1158"/>
      <c r="AS60" s="1158"/>
      <c r="AT60" s="1158"/>
      <c r="AU60" s="1159"/>
      <c r="AV60" s="65" t="s">
        <v>132</v>
      </c>
      <c r="AW60" s="66"/>
      <c r="AX60" s="482"/>
      <c r="AY60" s="482"/>
      <c r="AZ60" s="483"/>
      <c r="BA60" s="483"/>
      <c r="BB60" s="483"/>
      <c r="BC60" s="483"/>
      <c r="BD60" s="483" t="s">
        <v>135</v>
      </c>
      <c r="BE60" s="484"/>
      <c r="BF60" s="484"/>
      <c r="BG60" s="484"/>
      <c r="BH60" s="484"/>
      <c r="BI60" s="484"/>
      <c r="BJ60" s="66"/>
      <c r="BK60" s="491" t="s">
        <v>133</v>
      </c>
      <c r="BL60" s="66"/>
      <c r="BM60" s="373"/>
      <c r="BN60" s="373"/>
      <c r="BO60" s="484"/>
      <c r="BP60" s="484"/>
      <c r="BQ60" s="491"/>
      <c r="BR60" s="494"/>
      <c r="BS60" s="495"/>
      <c r="BT60" s="496"/>
      <c r="BU60" s="539">
        <v>59</v>
      </c>
    </row>
    <row r="61" spans="1:73" ht="12.6" customHeight="1">
      <c r="A61" s="539">
        <v>60</v>
      </c>
      <c r="B61" s="16"/>
      <c r="C61" s="519"/>
      <c r="D61" s="714"/>
      <c r="E61" s="1182"/>
      <c r="F61" s="1066"/>
      <c r="G61" s="1067"/>
      <c r="H61" s="1067"/>
      <c r="I61" s="1067"/>
      <c r="J61" s="1067"/>
      <c r="K61" s="1067"/>
      <c r="L61" s="1067"/>
      <c r="M61" s="1067"/>
      <c r="N61" s="1068"/>
      <c r="O61" s="1176"/>
      <c r="P61" s="1177"/>
      <c r="Q61" s="363"/>
      <c r="R61" s="363"/>
      <c r="S61" s="363"/>
      <c r="T61" s="363"/>
      <c r="U61" s="363"/>
      <c r="V61" s="364"/>
      <c r="W61" s="207"/>
      <c r="X61" s="726"/>
      <c r="Y61" s="726"/>
      <c r="Z61" s="726"/>
      <c r="AA61" s="726"/>
      <c r="AB61" s="726"/>
      <c r="AC61" s="208"/>
      <c r="AD61" s="207"/>
      <c r="AE61" s="726"/>
      <c r="AF61" s="726"/>
      <c r="AG61" s="726"/>
      <c r="AH61" s="726"/>
      <c r="AI61" s="726"/>
      <c r="AJ61" s="208"/>
      <c r="AK61" s="539">
        <v>60</v>
      </c>
      <c r="AL61" s="912"/>
      <c r="AM61" s="1162"/>
      <c r="AN61" s="436"/>
      <c r="AO61" s="1158"/>
      <c r="AP61" s="1158"/>
      <c r="AQ61" s="1158"/>
      <c r="AR61" s="1158"/>
      <c r="AS61" s="1158"/>
      <c r="AT61" s="1158"/>
      <c r="AU61" s="1159"/>
      <c r="AV61" s="474" t="s">
        <v>67</v>
      </c>
      <c r="AW61" s="74"/>
      <c r="AX61" s="478"/>
      <c r="AY61" s="478"/>
      <c r="AZ61" s="485"/>
      <c r="BA61" s="485"/>
      <c r="BB61" s="485"/>
      <c r="BC61" s="485"/>
      <c r="BD61" s="485"/>
      <c r="BE61" s="485"/>
      <c r="BF61" s="485"/>
      <c r="BG61" s="485"/>
      <c r="BH61" s="485"/>
      <c r="BI61" s="485"/>
      <c r="BJ61" s="478"/>
      <c r="BK61" s="492" t="s">
        <v>134</v>
      </c>
      <c r="BL61" s="478"/>
      <c r="BM61" s="500"/>
      <c r="BN61" s="500"/>
      <c r="BO61" s="485"/>
      <c r="BP61" s="485"/>
      <c r="BQ61" s="492"/>
      <c r="BR61" s="497"/>
      <c r="BS61" s="498"/>
      <c r="BT61" s="499"/>
      <c r="BU61" s="539">
        <v>60</v>
      </c>
    </row>
    <row r="62" spans="1:73" ht="12.6" customHeight="1">
      <c r="A62" s="539">
        <v>61</v>
      </c>
      <c r="B62" s="16"/>
      <c r="C62" s="519"/>
      <c r="D62" s="714"/>
      <c r="E62" s="1182"/>
      <c r="F62" s="1069" t="s">
        <v>114</v>
      </c>
      <c r="G62" s="1070"/>
      <c r="H62" s="1070"/>
      <c r="I62" s="1070"/>
      <c r="J62" s="1070"/>
      <c r="K62" s="1070"/>
      <c r="L62" s="1070"/>
      <c r="M62" s="1070"/>
      <c r="N62" s="1071"/>
      <c r="O62" s="1178" t="s">
        <v>40</v>
      </c>
      <c r="P62" s="1179"/>
      <c r="Q62" s="333"/>
      <c r="R62" s="333" t="s">
        <v>127</v>
      </c>
      <c r="S62" s="333"/>
      <c r="T62" s="333" t="s">
        <v>126</v>
      </c>
      <c r="U62" s="333"/>
      <c r="V62" s="335" t="s">
        <v>44</v>
      </c>
      <c r="W62" s="207"/>
      <c r="X62" s="726"/>
      <c r="Y62" s="726"/>
      <c r="Z62" s="726"/>
      <c r="AA62" s="726"/>
      <c r="AB62" s="726"/>
      <c r="AC62" s="208"/>
      <c r="AD62" s="207"/>
      <c r="AE62" s="726"/>
      <c r="AF62" s="726"/>
      <c r="AG62" s="726"/>
      <c r="AH62" s="726"/>
      <c r="AI62" s="726"/>
      <c r="AJ62" s="208"/>
      <c r="AK62" s="539">
        <v>61</v>
      </c>
      <c r="AL62" s="912"/>
      <c r="AM62" s="1162"/>
      <c r="AN62" s="437"/>
      <c r="AO62" s="1158"/>
      <c r="AP62" s="1158"/>
      <c r="AQ62" s="1158"/>
      <c r="AR62" s="1158"/>
      <c r="AS62" s="1158"/>
      <c r="AT62" s="1158"/>
      <c r="AU62" s="1159"/>
      <c r="AV62" s="109" t="s">
        <v>138</v>
      </c>
      <c r="AW62" s="109"/>
      <c r="AX62" s="109"/>
      <c r="AY62" s="109"/>
      <c r="AZ62" s="464"/>
      <c r="BA62" s="27"/>
      <c r="BB62" s="133"/>
      <c r="BC62" s="20" t="s">
        <v>0</v>
      </c>
      <c r="BD62" s="21"/>
      <c r="BE62" s="20" t="s">
        <v>1</v>
      </c>
      <c r="BF62" s="22"/>
      <c r="BG62" s="21" t="s">
        <v>6</v>
      </c>
      <c r="BH62" s="21"/>
      <c r="BI62" s="493"/>
      <c r="BJ62" s="172"/>
      <c r="BK62" s="172"/>
      <c r="BL62" s="501"/>
      <c r="BM62" s="109"/>
      <c r="BN62" s="311"/>
      <c r="BO62" s="311"/>
      <c r="BP62" s="311"/>
      <c r="BQ62" s="311"/>
      <c r="BR62" s="311"/>
      <c r="BS62" s="490"/>
      <c r="BT62" s="216"/>
      <c r="BU62" s="539">
        <v>61</v>
      </c>
    </row>
    <row r="63" spans="1:73" ht="12.6" customHeight="1">
      <c r="A63" s="539">
        <v>62</v>
      </c>
      <c r="B63" s="16"/>
      <c r="C63" s="519"/>
      <c r="D63" s="77"/>
      <c r="E63" s="1183"/>
      <c r="F63" s="1072"/>
      <c r="G63" s="1073"/>
      <c r="H63" s="1073"/>
      <c r="I63" s="1073"/>
      <c r="J63" s="1073"/>
      <c r="K63" s="1073"/>
      <c r="L63" s="1073"/>
      <c r="M63" s="1073"/>
      <c r="N63" s="1074"/>
      <c r="O63" s="1147"/>
      <c r="P63" s="1148"/>
      <c r="Q63" s="294"/>
      <c r="R63" s="294"/>
      <c r="S63" s="294"/>
      <c r="T63" s="294"/>
      <c r="U63" s="294"/>
      <c r="V63" s="334"/>
      <c r="W63" s="209"/>
      <c r="X63" s="210"/>
      <c r="Y63" s="210"/>
      <c r="Z63" s="210"/>
      <c r="AA63" s="210"/>
      <c r="AB63" s="210"/>
      <c r="AC63" s="211"/>
      <c r="AD63" s="209"/>
      <c r="AE63" s="210"/>
      <c r="AF63" s="210"/>
      <c r="AG63" s="210"/>
      <c r="AH63" s="210"/>
      <c r="AI63" s="210"/>
      <c r="AJ63" s="211"/>
      <c r="AK63" s="539">
        <v>62</v>
      </c>
      <c r="AL63" s="912"/>
      <c r="AM63" s="1162"/>
      <c r="AN63" s="437"/>
      <c r="AO63" s="438"/>
      <c r="AP63" s="438"/>
      <c r="AQ63" s="438"/>
      <c r="AR63" s="438"/>
      <c r="AS63" s="438"/>
      <c r="AT63" s="438"/>
      <c r="AU63" s="429"/>
      <c r="AV63" s="109" t="s">
        <v>139</v>
      </c>
      <c r="AW63" s="109"/>
      <c r="AX63" s="109"/>
      <c r="AY63" s="109"/>
      <c r="AZ63" s="464"/>
      <c r="BA63" s="27" t="s">
        <v>40</v>
      </c>
      <c r="BB63" s="133"/>
      <c r="BC63" s="323"/>
      <c r="BD63" s="323"/>
      <c r="BE63" s="323"/>
      <c r="BF63" s="323"/>
      <c r="BG63" s="323"/>
      <c r="BH63" s="324"/>
      <c r="BI63" s="502" t="s">
        <v>140</v>
      </c>
      <c r="BJ63" s="109"/>
      <c r="BK63" s="109"/>
      <c r="BL63" s="466"/>
      <c r="BM63" s="109"/>
      <c r="BN63" s="311"/>
      <c r="BO63" s="311"/>
      <c r="BP63" s="311"/>
      <c r="BQ63" s="311"/>
      <c r="BR63" s="311"/>
      <c r="BS63" s="311"/>
      <c r="BT63" s="216"/>
      <c r="BU63" s="539">
        <v>62</v>
      </c>
    </row>
    <row r="64" spans="1:73" s="156" customFormat="1" ht="12.6" customHeight="1" thickBot="1">
      <c r="A64" s="539">
        <v>63</v>
      </c>
      <c r="B64" s="134" t="s">
        <v>115</v>
      </c>
      <c r="C64" s="109"/>
      <c r="D64" s="109"/>
      <c r="E64" s="109"/>
      <c r="F64" s="109"/>
      <c r="G64" s="109"/>
      <c r="H64" s="109"/>
      <c r="I64" s="109"/>
      <c r="J64" s="109"/>
      <c r="K64" s="109"/>
      <c r="L64" s="109"/>
      <c r="M64" s="109"/>
      <c r="N64" s="109"/>
      <c r="O64" s="109"/>
      <c r="P64" s="109"/>
      <c r="Q64" s="109"/>
      <c r="R64" s="109"/>
      <c r="S64" s="109"/>
      <c r="T64" s="109"/>
      <c r="U64" s="109"/>
      <c r="V64" s="109"/>
      <c r="W64" s="206"/>
      <c r="X64" s="206"/>
      <c r="Y64" s="206"/>
      <c r="Z64" s="206"/>
      <c r="AA64" s="206"/>
      <c r="AB64" s="206"/>
      <c r="AC64" s="206"/>
      <c r="AD64" s="712"/>
      <c r="AE64" s="712"/>
      <c r="AF64" s="1040" t="s">
        <v>385</v>
      </c>
      <c r="AG64" s="1040"/>
      <c r="AH64" s="1040"/>
      <c r="AI64" s="1040"/>
      <c r="AJ64" s="1040"/>
      <c r="AK64" s="539">
        <v>63</v>
      </c>
      <c r="AL64" s="913"/>
      <c r="AM64" s="1175"/>
      <c r="AN64" s="447"/>
      <c r="AO64" s="448"/>
      <c r="AP64" s="448"/>
      <c r="AQ64" s="448"/>
      <c r="AR64" s="448"/>
      <c r="AS64" s="448"/>
      <c r="AT64" s="448"/>
      <c r="AU64" s="449"/>
      <c r="AV64" s="295"/>
      <c r="AW64" s="180"/>
      <c r="AX64" s="441"/>
      <c r="AY64" s="441"/>
      <c r="AZ64" s="486"/>
      <c r="BA64" s="441"/>
      <c r="BB64" s="442"/>
      <c r="BC64" s="443"/>
      <c r="BD64" s="443"/>
      <c r="BE64" s="443"/>
      <c r="BF64" s="443"/>
      <c r="BG64" s="443"/>
      <c r="BH64" s="444"/>
      <c r="BI64" s="503"/>
      <c r="BJ64" s="441"/>
      <c r="BK64" s="441"/>
      <c r="BL64" s="504"/>
      <c r="BM64" s="441"/>
      <c r="BN64" s="450"/>
      <c r="BO64" s="450"/>
      <c r="BP64" s="450"/>
      <c r="BQ64" s="450"/>
      <c r="BR64" s="291"/>
      <c r="BS64" s="450"/>
      <c r="BT64" s="489" t="s">
        <v>39</v>
      </c>
      <c r="BU64" s="539">
        <v>63</v>
      </c>
    </row>
    <row r="66" spans="1:73" ht="12.6" customHeight="1" thickBot="1">
      <c r="A66" s="539">
        <v>1</v>
      </c>
      <c r="B66" s="35" t="str">
        <f>B2</f>
        <v>様式１１</v>
      </c>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539">
        <v>1</v>
      </c>
      <c r="BU66" s="539">
        <v>1</v>
      </c>
    </row>
    <row r="67" spans="1:73" ht="12.6" customHeight="1" thickTop="1">
      <c r="A67" s="539">
        <v>2</v>
      </c>
      <c r="B67" s="195"/>
      <c r="C67" s="196"/>
      <c r="D67" s="196"/>
      <c r="E67" s="196"/>
      <c r="F67" s="196"/>
      <c r="G67" s="197"/>
      <c r="H67" s="198"/>
      <c r="I67" s="195"/>
      <c r="J67" s="195"/>
      <c r="K67" s="896" t="str">
        <f>+K3</f>
        <v>傷病手当金支給申請書</v>
      </c>
      <c r="L67" s="896"/>
      <c r="M67" s="896"/>
      <c r="N67" s="896"/>
      <c r="O67" s="896"/>
      <c r="P67" s="896"/>
      <c r="Q67" s="896"/>
      <c r="R67" s="896"/>
      <c r="S67" s="896"/>
      <c r="T67" s="896"/>
      <c r="U67" s="896"/>
      <c r="V67" s="896"/>
      <c r="W67" s="896"/>
      <c r="X67" s="896"/>
      <c r="Y67" s="896"/>
      <c r="Z67" s="896"/>
      <c r="AA67" s="896"/>
      <c r="AB67" s="896"/>
      <c r="AC67" s="896"/>
      <c r="AD67" s="896"/>
      <c r="AE67" s="896"/>
      <c r="AF67" s="896"/>
      <c r="AG67" s="896"/>
      <c r="AH67" s="896"/>
      <c r="AI67" s="896"/>
      <c r="AJ67" s="896"/>
      <c r="AK67" s="539">
        <v>2</v>
      </c>
      <c r="BU67" s="539">
        <v>2</v>
      </c>
    </row>
    <row r="68" spans="1:73" ht="12.6" customHeight="1">
      <c r="A68" s="539">
        <v>3</v>
      </c>
      <c r="B68" s="16"/>
      <c r="C68" s="199"/>
      <c r="D68" s="199"/>
      <c r="E68" s="199"/>
      <c r="F68" s="199"/>
      <c r="G68" s="200"/>
      <c r="H68" s="16"/>
      <c r="I68" s="16"/>
      <c r="J68" s="16"/>
      <c r="K68" s="897"/>
      <c r="L68" s="897"/>
      <c r="M68" s="897"/>
      <c r="N68" s="897"/>
      <c r="O68" s="897"/>
      <c r="P68" s="897"/>
      <c r="Q68" s="897"/>
      <c r="R68" s="897"/>
      <c r="S68" s="897"/>
      <c r="T68" s="897"/>
      <c r="U68" s="897"/>
      <c r="V68" s="897"/>
      <c r="W68" s="897"/>
      <c r="X68" s="897"/>
      <c r="Y68" s="897"/>
      <c r="Z68" s="897"/>
      <c r="AA68" s="897"/>
      <c r="AB68" s="897"/>
      <c r="AC68" s="897"/>
      <c r="AD68" s="897"/>
      <c r="AE68" s="897"/>
      <c r="AF68" s="897"/>
      <c r="AG68" s="897"/>
      <c r="AH68" s="897"/>
      <c r="AI68" s="897"/>
      <c r="AJ68" s="897"/>
      <c r="AK68" s="539">
        <v>3</v>
      </c>
      <c r="BU68" s="539">
        <v>3</v>
      </c>
    </row>
    <row r="69" spans="1:73" ht="12.6" customHeight="1" thickBot="1">
      <c r="A69" s="539">
        <v>4</v>
      </c>
      <c r="B69" s="201"/>
      <c r="C69" s="202"/>
      <c r="D69" s="202"/>
      <c r="E69" s="202"/>
      <c r="F69" s="202"/>
      <c r="G69" s="203"/>
      <c r="H69" s="201"/>
      <c r="I69" s="201"/>
      <c r="J69" s="201"/>
      <c r="K69" s="898"/>
      <c r="L69" s="898"/>
      <c r="M69" s="898"/>
      <c r="N69" s="898"/>
      <c r="O69" s="898"/>
      <c r="P69" s="898"/>
      <c r="Q69" s="898"/>
      <c r="R69" s="898"/>
      <c r="S69" s="898"/>
      <c r="T69" s="898"/>
      <c r="U69" s="898"/>
      <c r="V69" s="898"/>
      <c r="W69" s="898"/>
      <c r="X69" s="898"/>
      <c r="Y69" s="898"/>
      <c r="Z69" s="898"/>
      <c r="AA69" s="898"/>
      <c r="AB69" s="898"/>
      <c r="AC69" s="898"/>
      <c r="AD69" s="898"/>
      <c r="AE69" s="898"/>
      <c r="AF69" s="898"/>
      <c r="AG69" s="898"/>
      <c r="AH69" s="898"/>
      <c r="AI69" s="898"/>
      <c r="AJ69" s="898"/>
      <c r="AK69" s="539">
        <v>4</v>
      </c>
      <c r="BU69" s="539">
        <v>4</v>
      </c>
    </row>
    <row r="70" spans="1:73" ht="12.6" customHeight="1" thickTop="1" thickBot="1">
      <c r="A70" s="539">
        <v>5</v>
      </c>
      <c r="B70" s="381"/>
      <c r="C70" s="381"/>
      <c r="D70" s="381"/>
      <c r="E70" s="381"/>
      <c r="F70" s="381"/>
      <c r="G70" s="381"/>
      <c r="H70" s="381"/>
      <c r="I70" s="381"/>
      <c r="J70" s="381"/>
      <c r="K70" s="381"/>
      <c r="L70" s="381"/>
      <c r="M70" s="381"/>
      <c r="N70" s="381"/>
      <c r="O70" s="381"/>
      <c r="P70" s="381"/>
      <c r="Q70" s="381"/>
      <c r="R70" s="381"/>
      <c r="S70" s="381"/>
      <c r="T70" s="381"/>
      <c r="U70" s="381"/>
      <c r="V70" s="381"/>
      <c r="W70" s="381"/>
      <c r="X70" s="381"/>
      <c r="Y70" s="381"/>
      <c r="Z70" s="381"/>
      <c r="AA70" s="381"/>
      <c r="AB70" s="381"/>
      <c r="AC70" s="381"/>
      <c r="AD70" s="381"/>
      <c r="AE70" s="381"/>
      <c r="AF70" s="381"/>
      <c r="AG70" s="381"/>
      <c r="AH70" s="381"/>
      <c r="AI70" s="381"/>
      <c r="AJ70" s="381"/>
      <c r="AK70" s="539">
        <v>5</v>
      </c>
      <c r="BU70" s="539">
        <v>5</v>
      </c>
    </row>
    <row r="71" spans="1:73" ht="12.6" customHeight="1">
      <c r="A71" s="539">
        <v>6</v>
      </c>
      <c r="B71" s="911" t="s">
        <v>220</v>
      </c>
      <c r="C71" s="994" t="s">
        <v>168</v>
      </c>
      <c r="D71" s="995"/>
      <c r="E71" s="995"/>
      <c r="F71" s="1167"/>
      <c r="G71" s="1252"/>
      <c r="H71" s="1253"/>
      <c r="I71" s="1253"/>
      <c r="J71" s="1253"/>
      <c r="K71" s="1253"/>
      <c r="L71" s="1253"/>
      <c r="M71" s="1253"/>
      <c r="N71" s="1253"/>
      <c r="O71" s="1253"/>
      <c r="P71" s="1253"/>
      <c r="Q71" s="1253"/>
      <c r="R71" s="1253"/>
      <c r="S71" s="1253"/>
      <c r="T71" s="1253"/>
      <c r="U71" s="1253"/>
      <c r="V71" s="1253"/>
      <c r="W71" s="1253"/>
      <c r="X71" s="1253"/>
      <c r="Y71" s="1253"/>
      <c r="Z71" s="1253"/>
      <c r="AA71" s="1253"/>
      <c r="AB71" s="1253"/>
      <c r="AC71" s="1253"/>
      <c r="AD71" s="1253"/>
      <c r="AE71" s="1253"/>
      <c r="AF71" s="1253"/>
      <c r="AG71" s="1253"/>
      <c r="AH71" s="1253"/>
      <c r="AI71" s="1253"/>
      <c r="AJ71" s="1254"/>
      <c r="AK71" s="539">
        <v>6</v>
      </c>
      <c r="AS71" s="122"/>
      <c r="AT71" s="122"/>
      <c r="AU71" s="122"/>
      <c r="AV71" s="122"/>
      <c r="AW71" s="122"/>
      <c r="AX71" s="122"/>
      <c r="AY71" s="122"/>
      <c r="AZ71" s="122"/>
      <c r="BA71" s="122"/>
      <c r="BB71" s="122"/>
      <c r="BC71" s="122"/>
      <c r="BD71" s="122"/>
      <c r="BE71" s="122"/>
      <c r="BU71" s="539">
        <v>6</v>
      </c>
    </row>
    <row r="72" spans="1:73" ht="12.6" customHeight="1">
      <c r="A72" s="539">
        <v>7</v>
      </c>
      <c r="B72" s="912"/>
      <c r="C72" s="997"/>
      <c r="D72" s="998"/>
      <c r="E72" s="998"/>
      <c r="F72" s="1168"/>
      <c r="G72" s="1255"/>
      <c r="H72" s="1256"/>
      <c r="I72" s="1256"/>
      <c r="J72" s="1256"/>
      <c r="K72" s="1256"/>
      <c r="L72" s="1256"/>
      <c r="M72" s="1256"/>
      <c r="N72" s="1256"/>
      <c r="O72" s="1256"/>
      <c r="P72" s="1256"/>
      <c r="Q72" s="1256"/>
      <c r="R72" s="1256"/>
      <c r="S72" s="1256"/>
      <c r="T72" s="1256"/>
      <c r="U72" s="1256"/>
      <c r="V72" s="1256"/>
      <c r="W72" s="1256"/>
      <c r="X72" s="1256"/>
      <c r="Y72" s="1256"/>
      <c r="Z72" s="1256"/>
      <c r="AA72" s="1256"/>
      <c r="AB72" s="1256"/>
      <c r="AC72" s="1256"/>
      <c r="AD72" s="1256"/>
      <c r="AE72" s="1256"/>
      <c r="AF72" s="1256"/>
      <c r="AG72" s="1256"/>
      <c r="AH72" s="1256"/>
      <c r="AI72" s="1256"/>
      <c r="AJ72" s="1257"/>
      <c r="AK72" s="539">
        <v>7</v>
      </c>
      <c r="AS72" s="122"/>
      <c r="AT72" s="122"/>
      <c r="AU72" s="122"/>
      <c r="AV72" s="122"/>
      <c r="AW72" s="122"/>
      <c r="AX72" s="122"/>
      <c r="AY72" s="122"/>
      <c r="AZ72" s="122"/>
      <c r="BA72" s="122"/>
      <c r="BB72" s="122"/>
      <c r="BC72" s="122"/>
      <c r="BD72" s="122"/>
      <c r="BE72" s="122"/>
      <c r="BU72" s="539">
        <v>7</v>
      </c>
    </row>
    <row r="73" spans="1:73" ht="12.6" customHeight="1">
      <c r="A73" s="539">
        <v>8</v>
      </c>
      <c r="B73" s="912"/>
      <c r="C73" s="960" t="s">
        <v>169</v>
      </c>
      <c r="D73" s="961"/>
      <c r="E73" s="961"/>
      <c r="F73" s="962"/>
      <c r="G73" s="383"/>
      <c r="H73" s="1171"/>
      <c r="I73" s="1171"/>
      <c r="J73" s="1171"/>
      <c r="K73" s="1171"/>
      <c r="L73" s="1171"/>
      <c r="M73" s="1171"/>
      <c r="N73" s="1171"/>
      <c r="O73" s="1171"/>
      <c r="P73" s="1171"/>
      <c r="Q73" s="1171"/>
      <c r="R73" s="1171"/>
      <c r="S73" s="1172"/>
      <c r="T73" s="245" t="s">
        <v>170</v>
      </c>
      <c r="U73" s="246"/>
      <c r="V73" s="246"/>
      <c r="W73" s="247"/>
      <c r="X73" s="389" t="s">
        <v>188</v>
      </c>
      <c r="Y73" s="49"/>
      <c r="Z73" s="49"/>
      <c r="AA73" s="49"/>
      <c r="AB73" s="49"/>
      <c r="AC73" s="49"/>
      <c r="AD73" s="92"/>
      <c r="AE73" s="49"/>
      <c r="AF73" s="49"/>
      <c r="AG73" s="92"/>
      <c r="AH73" s="49"/>
      <c r="AI73" s="49"/>
      <c r="AJ73" s="313"/>
      <c r="AK73" s="539">
        <v>8</v>
      </c>
      <c r="AO73" s="280"/>
      <c r="AP73" s="280"/>
      <c r="AQ73" s="280"/>
      <c r="AR73" s="280"/>
      <c r="AS73" s="122"/>
      <c r="AT73" s="122"/>
      <c r="AU73" s="122"/>
      <c r="AV73" s="122"/>
      <c r="AW73" s="122"/>
      <c r="AX73" s="122"/>
      <c r="AY73" s="122"/>
      <c r="AZ73" s="122"/>
      <c r="BA73" s="122"/>
      <c r="BB73" s="122"/>
      <c r="BC73" s="122"/>
      <c r="BD73" s="122"/>
      <c r="BE73" s="122"/>
      <c r="BU73" s="539">
        <v>8</v>
      </c>
    </row>
    <row r="74" spans="1:73" ht="12.6" customHeight="1">
      <c r="A74" s="539">
        <v>9</v>
      </c>
      <c r="B74" s="912"/>
      <c r="C74" s="963"/>
      <c r="D74" s="964"/>
      <c r="E74" s="964"/>
      <c r="F74" s="965"/>
      <c r="G74" s="387"/>
      <c r="H74" s="30"/>
      <c r="I74" s="30"/>
      <c r="J74" s="30"/>
      <c r="K74" s="30"/>
      <c r="L74" s="30"/>
      <c r="M74" s="30"/>
      <c r="N74" s="30"/>
      <c r="O74" s="30"/>
      <c r="P74" s="30"/>
      <c r="Q74" s="30"/>
      <c r="R74" s="30"/>
      <c r="S74" s="386"/>
      <c r="T74" s="237" t="s">
        <v>185</v>
      </c>
      <c r="U74" s="131"/>
      <c r="V74" s="131"/>
      <c r="W74" s="239"/>
      <c r="X74" s="390"/>
      <c r="Y74" s="26"/>
      <c r="Z74" s="26"/>
      <c r="AA74" s="26"/>
      <c r="AB74" s="109" t="s">
        <v>0</v>
      </c>
      <c r="AC74" s="26"/>
      <c r="AD74" s="26" t="s">
        <v>126</v>
      </c>
      <c r="AE74" s="109"/>
      <c r="AF74" s="26" t="s">
        <v>44</v>
      </c>
      <c r="AG74" s="26"/>
      <c r="AH74" s="109"/>
      <c r="AI74" s="26"/>
      <c r="AJ74" s="216"/>
      <c r="AK74" s="539">
        <v>9</v>
      </c>
      <c r="AO74" s="280"/>
      <c r="AP74" s="280"/>
      <c r="AQ74" s="280"/>
      <c r="AR74" s="280"/>
      <c r="AS74" s="122"/>
      <c r="AT74" s="122"/>
      <c r="AU74" s="122"/>
      <c r="AV74" s="122"/>
      <c r="AW74" s="122"/>
      <c r="AX74" s="122"/>
      <c r="AY74" s="122"/>
      <c r="AZ74" s="122"/>
      <c r="BA74" s="122"/>
      <c r="BB74" s="122"/>
      <c r="BC74" s="122"/>
      <c r="BD74" s="122"/>
      <c r="BE74" s="122"/>
      <c r="BU74" s="539">
        <v>9</v>
      </c>
    </row>
    <row r="75" spans="1:73" ht="12.6" customHeight="1">
      <c r="A75" s="539">
        <v>10</v>
      </c>
      <c r="B75" s="912"/>
      <c r="C75" s="963"/>
      <c r="D75" s="964"/>
      <c r="E75" s="964"/>
      <c r="F75" s="965"/>
      <c r="G75" s="388"/>
      <c r="H75" s="274"/>
      <c r="I75" s="274"/>
      <c r="J75" s="274"/>
      <c r="K75" s="274"/>
      <c r="L75" s="274"/>
      <c r="M75" s="274"/>
      <c r="N75" s="274"/>
      <c r="O75" s="274"/>
      <c r="P75" s="274"/>
      <c r="Q75" s="274"/>
      <c r="R75" s="274"/>
      <c r="S75" s="384"/>
      <c r="T75" s="237" t="s">
        <v>186</v>
      </c>
      <c r="U75" s="131"/>
      <c r="V75" s="131"/>
      <c r="W75" s="239"/>
      <c r="X75" s="391" t="s">
        <v>189</v>
      </c>
      <c r="Y75" s="97"/>
      <c r="Z75" s="97"/>
      <c r="AA75" s="97"/>
      <c r="AB75" s="97"/>
      <c r="AC75" s="97"/>
      <c r="AD75" s="96"/>
      <c r="AE75" s="97"/>
      <c r="AF75" s="97"/>
      <c r="AG75" s="96"/>
      <c r="AH75" s="97"/>
      <c r="AI75" s="97"/>
      <c r="AJ75" s="312"/>
      <c r="AK75" s="539">
        <v>10</v>
      </c>
      <c r="AO75" s="280"/>
      <c r="AP75" s="280"/>
      <c r="AQ75" s="280"/>
      <c r="AR75" s="280"/>
      <c r="AS75" s="122"/>
      <c r="AT75" s="122"/>
      <c r="AU75" s="122"/>
      <c r="AV75" s="122"/>
      <c r="AW75" s="122"/>
      <c r="AX75" s="122"/>
      <c r="AY75" s="122"/>
      <c r="AZ75" s="122"/>
      <c r="BA75" s="122"/>
      <c r="BB75" s="122"/>
      <c r="BC75" s="122"/>
      <c r="BD75" s="122"/>
      <c r="BE75" s="122"/>
      <c r="BU75" s="539">
        <v>10</v>
      </c>
    </row>
    <row r="76" spans="1:73" ht="12.6" customHeight="1">
      <c r="A76" s="539">
        <v>11</v>
      </c>
      <c r="B76" s="912"/>
      <c r="C76" s="1173" t="s">
        <v>174</v>
      </c>
      <c r="D76" s="1135"/>
      <c r="E76" s="1135"/>
      <c r="F76" s="1136"/>
      <c r="G76" s="389" t="s">
        <v>188</v>
      </c>
      <c r="H76" s="49"/>
      <c r="I76" s="49"/>
      <c r="J76" s="49"/>
      <c r="K76" s="49"/>
      <c r="L76" s="49"/>
      <c r="M76" s="92"/>
      <c r="N76" s="49"/>
      <c r="O76" s="49"/>
      <c r="P76" s="2"/>
      <c r="Q76" s="92" t="s">
        <v>175</v>
      </c>
      <c r="R76" s="92"/>
      <c r="S76" s="92"/>
      <c r="T76" s="1173" t="s">
        <v>178</v>
      </c>
      <c r="U76" s="1135"/>
      <c r="V76" s="1135"/>
      <c r="W76" s="1136"/>
      <c r="X76" s="397" t="s">
        <v>187</v>
      </c>
      <c r="Y76" s="49"/>
      <c r="Z76" s="49"/>
      <c r="AA76" s="49"/>
      <c r="AB76" s="92" t="s">
        <v>0</v>
      </c>
      <c r="AC76" s="49"/>
      <c r="AD76" s="49" t="s">
        <v>126</v>
      </c>
      <c r="AE76" s="92"/>
      <c r="AF76" s="93" t="s">
        <v>191</v>
      </c>
      <c r="AG76" s="2"/>
      <c r="AH76" s="92"/>
      <c r="AI76" s="92"/>
      <c r="AJ76" s="313"/>
      <c r="AK76" s="539">
        <v>11</v>
      </c>
      <c r="AO76" s="280"/>
      <c r="AP76" s="280"/>
      <c r="AQ76" s="280"/>
      <c r="AR76" s="280"/>
      <c r="AS76" s="122"/>
      <c r="AT76" s="122"/>
      <c r="AU76" s="122"/>
      <c r="AV76" s="122"/>
      <c r="AW76" s="122"/>
      <c r="AX76" s="122"/>
      <c r="AY76" s="122"/>
      <c r="AZ76" s="122"/>
      <c r="BA76" s="122"/>
      <c r="BB76" s="122"/>
      <c r="BC76" s="122"/>
      <c r="BD76" s="122"/>
      <c r="BE76" s="122"/>
      <c r="BU76" s="539">
        <v>11</v>
      </c>
    </row>
    <row r="77" spans="1:73" ht="12.6" customHeight="1">
      <c r="A77" s="539">
        <v>12</v>
      </c>
      <c r="B77" s="912"/>
      <c r="C77" s="1174"/>
      <c r="D77" s="1137"/>
      <c r="E77" s="1137"/>
      <c r="F77" s="1138"/>
      <c r="G77" s="390"/>
      <c r="H77" s="26"/>
      <c r="I77" s="26"/>
      <c r="J77" s="26"/>
      <c r="K77" s="109" t="s">
        <v>0</v>
      </c>
      <c r="L77" s="26"/>
      <c r="M77" s="26" t="s">
        <v>126</v>
      </c>
      <c r="N77" s="109"/>
      <c r="O77" s="26" t="s">
        <v>44</v>
      </c>
      <c r="P77" s="29"/>
      <c r="Q77" s="109"/>
      <c r="R77" s="109"/>
      <c r="S77" s="109"/>
      <c r="T77" s="1174"/>
      <c r="U77" s="1137"/>
      <c r="V77" s="1137"/>
      <c r="W77" s="1138"/>
      <c r="X77" s="394"/>
      <c r="Y77" s="26"/>
      <c r="Z77" s="26"/>
      <c r="AA77" s="26"/>
      <c r="AB77" s="109"/>
      <c r="AC77" s="26"/>
      <c r="AD77" s="26"/>
      <c r="AE77" s="109"/>
      <c r="AF77" s="26"/>
      <c r="AG77" s="29"/>
      <c r="AH77" s="109"/>
      <c r="AI77" s="70" t="s">
        <v>190</v>
      </c>
      <c r="AJ77" s="216"/>
      <c r="AK77" s="539">
        <v>12</v>
      </c>
      <c r="AO77" s="280"/>
      <c r="AP77" s="280"/>
      <c r="AQ77" s="280"/>
      <c r="AR77" s="280"/>
      <c r="AS77" s="122"/>
      <c r="AT77" s="122"/>
      <c r="AU77" s="122"/>
      <c r="AV77" s="122"/>
      <c r="AW77" s="122"/>
      <c r="AX77" s="122"/>
      <c r="AY77" s="122"/>
      <c r="AZ77" s="122"/>
      <c r="BA77" s="122"/>
      <c r="BB77" s="122"/>
      <c r="BC77" s="122"/>
      <c r="BD77" s="122"/>
      <c r="BE77" s="122"/>
      <c r="BU77" s="539">
        <v>12</v>
      </c>
    </row>
    <row r="78" spans="1:73" ht="12.6" customHeight="1">
      <c r="A78" s="539">
        <v>13</v>
      </c>
      <c r="B78" s="912"/>
      <c r="C78" s="1174"/>
      <c r="D78" s="1137"/>
      <c r="E78" s="1137"/>
      <c r="F78" s="1138"/>
      <c r="G78" s="394" t="s">
        <v>189</v>
      </c>
      <c r="H78" s="26"/>
      <c r="I78" s="26"/>
      <c r="J78" s="26"/>
      <c r="K78" s="26"/>
      <c r="L78" s="26"/>
      <c r="M78" s="109"/>
      <c r="N78" s="26"/>
      <c r="O78" s="26"/>
      <c r="P78" s="29"/>
      <c r="Q78" s="109" t="s">
        <v>177</v>
      </c>
      <c r="R78" s="109"/>
      <c r="S78" s="109"/>
      <c r="T78" s="1174"/>
      <c r="U78" s="1137"/>
      <c r="V78" s="1137"/>
      <c r="W78" s="1138"/>
      <c r="X78" s="394" t="s">
        <v>187</v>
      </c>
      <c r="Y78" s="26"/>
      <c r="Z78" s="26"/>
      <c r="AA78" s="26"/>
      <c r="AB78" s="109" t="s">
        <v>0</v>
      </c>
      <c r="AC78" s="26"/>
      <c r="AD78" s="26" t="s">
        <v>126</v>
      </c>
      <c r="AE78" s="109"/>
      <c r="AF78" s="70" t="s">
        <v>192</v>
      </c>
      <c r="AG78" s="29"/>
      <c r="AH78" s="109"/>
      <c r="AI78" s="109"/>
      <c r="AJ78" s="216"/>
      <c r="AK78" s="539">
        <v>13</v>
      </c>
      <c r="AO78" s="280"/>
      <c r="AP78" s="280"/>
      <c r="AQ78" s="280"/>
      <c r="AR78" s="280"/>
      <c r="AS78" s="122"/>
      <c r="AT78" s="122"/>
      <c r="AU78" s="122"/>
      <c r="AV78" s="122"/>
      <c r="AW78" s="122"/>
      <c r="AX78" s="122"/>
      <c r="AY78" s="122"/>
      <c r="AZ78" s="122"/>
      <c r="BA78" s="122"/>
      <c r="BB78" s="122"/>
      <c r="BC78" s="122"/>
      <c r="BD78" s="122"/>
      <c r="BE78" s="122"/>
      <c r="BU78" s="539">
        <v>13</v>
      </c>
    </row>
    <row r="79" spans="1:73" ht="12.6" customHeight="1">
      <c r="A79" s="539">
        <v>14</v>
      </c>
      <c r="B79" s="912"/>
      <c r="C79" s="960" t="s">
        <v>206</v>
      </c>
      <c r="D79" s="961"/>
      <c r="E79" s="961"/>
      <c r="F79" s="962"/>
      <c r="G79" s="406" t="s">
        <v>136</v>
      </c>
      <c r="H79" s="93" t="s">
        <v>207</v>
      </c>
      <c r="I79" s="93"/>
      <c r="J79" s="93"/>
      <c r="K79" s="93"/>
      <c r="L79" s="93"/>
      <c r="M79" s="407" t="s">
        <v>136</v>
      </c>
      <c r="N79" s="93" t="s">
        <v>209</v>
      </c>
      <c r="O79" s="93"/>
      <c r="P79" s="374"/>
      <c r="Q79" s="93"/>
      <c r="R79" s="93"/>
      <c r="S79" s="408"/>
      <c r="T79" s="125" t="s">
        <v>211</v>
      </c>
      <c r="U79" s="127"/>
      <c r="V79" s="127"/>
      <c r="W79" s="127"/>
      <c r="X79" s="406" t="s">
        <v>136</v>
      </c>
      <c r="Y79" s="93" t="s">
        <v>212</v>
      </c>
      <c r="Z79" s="93"/>
      <c r="AA79" s="93"/>
      <c r="AB79" s="93"/>
      <c r="AC79" s="93"/>
      <c r="AD79" s="407" t="s">
        <v>136</v>
      </c>
      <c r="AE79" s="93" t="s">
        <v>214</v>
      </c>
      <c r="AF79" s="93"/>
      <c r="AG79" s="374"/>
      <c r="AH79" s="93"/>
      <c r="AI79" s="93"/>
      <c r="AJ79" s="417"/>
      <c r="AK79" s="539">
        <v>14</v>
      </c>
      <c r="AO79" s="395"/>
      <c r="AP79" s="395"/>
      <c r="AQ79" s="395"/>
      <c r="AR79" s="395"/>
      <c r="AS79" s="280"/>
      <c r="AT79" s="280"/>
      <c r="AU79" s="280"/>
      <c r="AV79" s="280"/>
      <c r="AW79" s="280"/>
      <c r="AX79" s="280"/>
      <c r="AY79" s="6"/>
      <c r="AZ79" s="6"/>
      <c r="BA79" s="6"/>
      <c r="BB79" s="6"/>
      <c r="BC79" s="6"/>
      <c r="BD79" s="122"/>
      <c r="BE79" s="6"/>
      <c r="BU79" s="539">
        <v>14</v>
      </c>
    </row>
    <row r="80" spans="1:73" ht="12.6" customHeight="1">
      <c r="A80" s="539">
        <v>15</v>
      </c>
      <c r="B80" s="912"/>
      <c r="C80" s="997"/>
      <c r="D80" s="998"/>
      <c r="E80" s="998"/>
      <c r="F80" s="1168"/>
      <c r="G80" s="78" t="s">
        <v>136</v>
      </c>
      <c r="H80" s="79" t="s">
        <v>208</v>
      </c>
      <c r="I80" s="79"/>
      <c r="J80" s="79"/>
      <c r="K80" s="79"/>
      <c r="L80" s="79"/>
      <c r="M80" s="79" t="s">
        <v>136</v>
      </c>
      <c r="N80" s="79" t="s">
        <v>210</v>
      </c>
      <c r="O80" s="79"/>
      <c r="P80" s="375"/>
      <c r="Q80" s="79"/>
      <c r="R80" s="79"/>
      <c r="S80" s="409"/>
      <c r="T80" s="41" t="s">
        <v>59</v>
      </c>
      <c r="U80" s="42"/>
      <c r="V80" s="42"/>
      <c r="W80" s="42"/>
      <c r="X80" s="78" t="s">
        <v>136</v>
      </c>
      <c r="Y80" s="79" t="s">
        <v>213</v>
      </c>
      <c r="Z80" s="79"/>
      <c r="AA80" s="79"/>
      <c r="AB80" s="79"/>
      <c r="AC80" s="79"/>
      <c r="AD80" s="79" t="s">
        <v>136</v>
      </c>
      <c r="AE80" s="79" t="s">
        <v>49</v>
      </c>
      <c r="AF80" s="79"/>
      <c r="AG80" s="375"/>
      <c r="AH80" s="79"/>
      <c r="AI80" s="79"/>
      <c r="AJ80" s="418"/>
      <c r="AK80" s="539">
        <v>15</v>
      </c>
      <c r="AO80" s="395"/>
      <c r="AP80" s="395"/>
      <c r="AQ80" s="395"/>
      <c r="AR80" s="395"/>
      <c r="AS80" s="6"/>
      <c r="AT80" s="6"/>
      <c r="AU80" s="6"/>
      <c r="AV80" s="6"/>
      <c r="AW80" s="6"/>
      <c r="AX80" s="6"/>
      <c r="AY80" s="6"/>
      <c r="AZ80" s="6"/>
      <c r="BA80" s="6"/>
      <c r="BB80" s="6"/>
      <c r="BC80" s="6"/>
      <c r="BD80" s="122"/>
      <c r="BE80" s="6"/>
      <c r="BU80" s="539">
        <v>15</v>
      </c>
    </row>
    <row r="81" spans="1:73" ht="12.6" customHeight="1">
      <c r="A81" s="539">
        <v>16</v>
      </c>
      <c r="B81" s="912"/>
      <c r="C81" s="385"/>
      <c r="D81" s="126"/>
      <c r="E81" s="126"/>
      <c r="F81" s="126"/>
      <c r="G81" s="382"/>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419"/>
      <c r="AK81" s="539">
        <v>16</v>
      </c>
      <c r="BU81" s="539">
        <v>16</v>
      </c>
    </row>
    <row r="82" spans="1:73" ht="12.6" customHeight="1">
      <c r="A82" s="539">
        <v>17</v>
      </c>
      <c r="B82" s="912"/>
      <c r="C82" s="1184" t="s">
        <v>176</v>
      </c>
      <c r="D82" s="1185"/>
      <c r="E82" s="1185"/>
      <c r="F82" s="1186"/>
      <c r="G82" s="393"/>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420"/>
      <c r="AK82" s="539">
        <v>17</v>
      </c>
      <c r="BU82" s="539">
        <v>17</v>
      </c>
    </row>
    <row r="83" spans="1:73" ht="12.6" customHeight="1">
      <c r="A83" s="539">
        <v>18</v>
      </c>
      <c r="B83" s="912"/>
      <c r="C83" s="1184"/>
      <c r="D83" s="1185"/>
      <c r="E83" s="1185"/>
      <c r="F83" s="1186"/>
      <c r="G83" s="393"/>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420"/>
      <c r="AK83" s="539">
        <v>18</v>
      </c>
      <c r="BU83" s="539">
        <v>18</v>
      </c>
    </row>
    <row r="84" spans="1:73" ht="12.6" customHeight="1">
      <c r="A84" s="539">
        <v>19</v>
      </c>
      <c r="B84" s="912"/>
      <c r="C84" s="1184"/>
      <c r="D84" s="1185"/>
      <c r="E84" s="1185"/>
      <c r="F84" s="1186"/>
      <c r="G84" s="1187"/>
      <c r="H84" s="1188"/>
      <c r="I84" s="1188"/>
      <c r="J84" s="1188"/>
      <c r="K84" s="1188"/>
      <c r="L84" s="1188"/>
      <c r="M84" s="29"/>
      <c r="N84" s="29"/>
      <c r="O84" s="29"/>
      <c r="P84" s="29"/>
      <c r="Q84" s="29"/>
      <c r="R84" s="35"/>
      <c r="S84" s="29"/>
      <c r="T84" s="16"/>
      <c r="U84" s="16"/>
      <c r="V84" s="16"/>
      <c r="W84" s="16"/>
      <c r="X84" s="16"/>
      <c r="Y84" s="16"/>
      <c r="Z84" s="16"/>
      <c r="AA84" s="16"/>
      <c r="AB84" s="16"/>
      <c r="AC84" s="16"/>
      <c r="AD84" s="16"/>
      <c r="AE84" s="16"/>
      <c r="AF84" s="16"/>
      <c r="AG84" s="16"/>
      <c r="AH84" s="16"/>
      <c r="AI84" s="16"/>
      <c r="AJ84" s="420"/>
      <c r="AK84" s="539">
        <v>19</v>
      </c>
      <c r="BU84" s="539">
        <v>19</v>
      </c>
    </row>
    <row r="85" spans="1:73" ht="12.6" customHeight="1">
      <c r="A85" s="539">
        <v>20</v>
      </c>
      <c r="B85" s="912"/>
      <c r="C85" s="159"/>
      <c r="D85" s="43"/>
      <c r="E85" s="43"/>
      <c r="F85" s="44"/>
      <c r="G85" s="9"/>
      <c r="H85" s="29"/>
      <c r="I85" s="29"/>
      <c r="J85" s="29"/>
      <c r="K85" s="396"/>
      <c r="L85" s="396"/>
      <c r="M85" s="29"/>
      <c r="N85" s="29"/>
      <c r="O85" s="29"/>
      <c r="P85" s="29"/>
      <c r="Q85" s="29"/>
      <c r="R85" s="35"/>
      <c r="S85" s="29"/>
      <c r="T85" s="16"/>
      <c r="U85" s="16"/>
      <c r="V85" s="16"/>
      <c r="W85" s="16"/>
      <c r="X85" s="16"/>
      <c r="Y85" s="16"/>
      <c r="Z85" s="16"/>
      <c r="AA85" s="16"/>
      <c r="AB85" s="16"/>
      <c r="AC85" s="16"/>
      <c r="AD85" s="16"/>
      <c r="AE85" s="16"/>
      <c r="AF85" s="16"/>
      <c r="AG85" s="16"/>
      <c r="AH85" s="16"/>
      <c r="AI85" s="16"/>
      <c r="AJ85" s="420"/>
      <c r="AK85" s="539">
        <v>20</v>
      </c>
      <c r="BU85" s="539">
        <v>20</v>
      </c>
    </row>
    <row r="86" spans="1:73" ht="12.6" customHeight="1">
      <c r="A86" s="539">
        <v>21</v>
      </c>
      <c r="B86" s="912"/>
      <c r="C86" s="1189" t="s">
        <v>184</v>
      </c>
      <c r="D86" s="1190"/>
      <c r="E86" s="1190"/>
      <c r="F86" s="1190"/>
      <c r="G86" s="1195" t="s">
        <v>193</v>
      </c>
      <c r="H86" s="1003"/>
      <c r="I86" s="1196"/>
      <c r="J86" s="1200" t="s">
        <v>187</v>
      </c>
      <c r="K86" s="1201"/>
      <c r="L86" s="49"/>
      <c r="M86" s="49"/>
      <c r="N86" s="1228" t="s">
        <v>0</v>
      </c>
      <c r="O86" s="49"/>
      <c r="P86" s="1228" t="s">
        <v>126</v>
      </c>
      <c r="Q86" s="92"/>
      <c r="R86" s="1003" t="s">
        <v>191</v>
      </c>
      <c r="S86" s="1003"/>
      <c r="T86" s="1003"/>
      <c r="U86" s="1201" t="s">
        <v>187</v>
      </c>
      <c r="V86" s="1201"/>
      <c r="W86" s="49"/>
      <c r="X86" s="49"/>
      <c r="Y86" s="1228" t="s">
        <v>0</v>
      </c>
      <c r="Z86" s="49"/>
      <c r="AA86" s="1228" t="s">
        <v>126</v>
      </c>
      <c r="AB86" s="92"/>
      <c r="AC86" s="1003" t="s">
        <v>192</v>
      </c>
      <c r="AD86" s="1003"/>
      <c r="AE86" s="1003"/>
      <c r="AF86" s="92"/>
      <c r="AG86" s="398"/>
      <c r="AH86" s="398"/>
      <c r="AI86" s="1003" t="s">
        <v>190</v>
      </c>
      <c r="AJ86" s="1211"/>
      <c r="AK86" s="539">
        <v>21</v>
      </c>
      <c r="BU86" s="539">
        <v>21</v>
      </c>
    </row>
    <row r="87" spans="1:73" ht="12.6" customHeight="1">
      <c r="A87" s="539">
        <v>22</v>
      </c>
      <c r="B87" s="912"/>
      <c r="C87" s="1191"/>
      <c r="D87" s="1192"/>
      <c r="E87" s="1192"/>
      <c r="F87" s="1192"/>
      <c r="G87" s="1197"/>
      <c r="H87" s="1198"/>
      <c r="I87" s="1199"/>
      <c r="J87" s="1202"/>
      <c r="K87" s="1203"/>
      <c r="L87" s="97"/>
      <c r="M87" s="97"/>
      <c r="N87" s="1229"/>
      <c r="O87" s="97"/>
      <c r="P87" s="1229"/>
      <c r="Q87" s="96"/>
      <c r="R87" s="1198"/>
      <c r="S87" s="1198"/>
      <c r="T87" s="1198"/>
      <c r="U87" s="1203"/>
      <c r="V87" s="1203"/>
      <c r="W87" s="97"/>
      <c r="X87" s="97"/>
      <c r="Y87" s="1229"/>
      <c r="Z87" s="97"/>
      <c r="AA87" s="1229"/>
      <c r="AB87" s="96"/>
      <c r="AC87" s="1198"/>
      <c r="AD87" s="1198"/>
      <c r="AE87" s="1198"/>
      <c r="AF87" s="96"/>
      <c r="AG87" s="399"/>
      <c r="AH87" s="399"/>
      <c r="AI87" s="1198"/>
      <c r="AJ87" s="1212"/>
      <c r="AK87" s="539">
        <v>22</v>
      </c>
      <c r="BU87" s="539">
        <v>22</v>
      </c>
    </row>
    <row r="88" spans="1:73" ht="12.6" customHeight="1">
      <c r="A88" s="539">
        <v>23</v>
      </c>
      <c r="B88" s="912"/>
      <c r="C88" s="1191"/>
      <c r="D88" s="1192"/>
      <c r="E88" s="1192"/>
      <c r="F88" s="1192"/>
      <c r="G88" s="48" t="s">
        <v>194</v>
      </c>
      <c r="H88" s="92"/>
      <c r="I88" s="314"/>
      <c r="J88" s="400"/>
      <c r="K88" s="403"/>
      <c r="L88" s="403" t="s">
        <v>126</v>
      </c>
      <c r="M88" s="1213" t="s">
        <v>195</v>
      </c>
      <c r="N88" s="1214"/>
      <c r="O88" s="1214"/>
      <c r="P88" s="1214"/>
      <c r="Q88" s="1214"/>
      <c r="R88" s="1214"/>
      <c r="S88" s="1214"/>
      <c r="T88" s="1214"/>
      <c r="U88" s="1214"/>
      <c r="V88" s="1214"/>
      <c r="W88" s="1214"/>
      <c r="X88" s="1214"/>
      <c r="Y88" s="1214"/>
      <c r="Z88" s="1214"/>
      <c r="AA88" s="1214"/>
      <c r="AB88" s="1214"/>
      <c r="AC88" s="1214"/>
      <c r="AD88" s="1214"/>
      <c r="AE88" s="1214"/>
      <c r="AF88" s="1214"/>
      <c r="AG88" s="1214"/>
      <c r="AH88" s="1214"/>
      <c r="AI88" s="1214"/>
      <c r="AJ88" s="1215"/>
      <c r="AK88" s="539">
        <v>23</v>
      </c>
      <c r="BU88" s="539">
        <v>23</v>
      </c>
    </row>
    <row r="89" spans="1:73" ht="12.6" customHeight="1">
      <c r="A89" s="539">
        <v>24</v>
      </c>
      <c r="B89" s="912"/>
      <c r="C89" s="1191"/>
      <c r="D89" s="1192"/>
      <c r="E89" s="1192"/>
      <c r="F89" s="1192"/>
      <c r="G89" s="1216" t="s">
        <v>205</v>
      </c>
      <c r="H89" s="1217"/>
      <c r="I89" s="1218"/>
      <c r="J89" s="402"/>
      <c r="K89" s="404"/>
      <c r="L89" s="404" t="s">
        <v>126</v>
      </c>
      <c r="M89" s="1222" t="s">
        <v>195</v>
      </c>
      <c r="N89" s="1223"/>
      <c r="O89" s="1223"/>
      <c r="P89" s="1223"/>
      <c r="Q89" s="1223"/>
      <c r="R89" s="1223"/>
      <c r="S89" s="1223"/>
      <c r="T89" s="1223"/>
      <c r="U89" s="1223"/>
      <c r="V89" s="1223"/>
      <c r="W89" s="1223"/>
      <c r="X89" s="1223"/>
      <c r="Y89" s="1223"/>
      <c r="Z89" s="1223"/>
      <c r="AA89" s="1223"/>
      <c r="AB89" s="1223"/>
      <c r="AC89" s="1223"/>
      <c r="AD89" s="1223"/>
      <c r="AE89" s="1223"/>
      <c r="AF89" s="1223"/>
      <c r="AG89" s="1223"/>
      <c r="AH89" s="1223"/>
      <c r="AI89" s="1223"/>
      <c r="AJ89" s="1224"/>
      <c r="AK89" s="539">
        <v>24</v>
      </c>
      <c r="BU89" s="539">
        <v>24</v>
      </c>
    </row>
    <row r="90" spans="1:73" ht="12.6" customHeight="1">
      <c r="A90" s="539">
        <v>25</v>
      </c>
      <c r="B90" s="912"/>
      <c r="C90" s="1191"/>
      <c r="D90" s="1192"/>
      <c r="E90" s="1192"/>
      <c r="F90" s="1192"/>
      <c r="G90" s="1216"/>
      <c r="H90" s="1217"/>
      <c r="I90" s="1218"/>
      <c r="J90" s="402"/>
      <c r="K90" s="404"/>
      <c r="L90" s="404" t="s">
        <v>126</v>
      </c>
      <c r="M90" s="1222" t="s">
        <v>195</v>
      </c>
      <c r="N90" s="1223"/>
      <c r="O90" s="1223"/>
      <c r="P90" s="1223"/>
      <c r="Q90" s="1223"/>
      <c r="R90" s="1223"/>
      <c r="S90" s="1223"/>
      <c r="T90" s="1223"/>
      <c r="U90" s="1223"/>
      <c r="V90" s="1223"/>
      <c r="W90" s="1223"/>
      <c r="X90" s="1223"/>
      <c r="Y90" s="1223"/>
      <c r="Z90" s="1223"/>
      <c r="AA90" s="1223"/>
      <c r="AB90" s="1223"/>
      <c r="AC90" s="1223"/>
      <c r="AD90" s="1223"/>
      <c r="AE90" s="1223"/>
      <c r="AF90" s="1223"/>
      <c r="AG90" s="1223"/>
      <c r="AH90" s="1223"/>
      <c r="AI90" s="1223"/>
      <c r="AJ90" s="1224"/>
      <c r="AK90" s="539">
        <v>25</v>
      </c>
      <c r="BU90" s="539">
        <v>25</v>
      </c>
    </row>
    <row r="91" spans="1:73" ht="12.6" customHeight="1">
      <c r="A91" s="539">
        <v>26</v>
      </c>
      <c r="B91" s="912"/>
      <c r="C91" s="1191"/>
      <c r="D91" s="1192"/>
      <c r="E91" s="1192"/>
      <c r="F91" s="1192"/>
      <c r="G91" s="1216"/>
      <c r="H91" s="1217"/>
      <c r="I91" s="1218"/>
      <c r="J91" s="402"/>
      <c r="K91" s="404"/>
      <c r="L91" s="404" t="s">
        <v>126</v>
      </c>
      <c r="M91" s="1222" t="s">
        <v>195</v>
      </c>
      <c r="N91" s="1223"/>
      <c r="O91" s="1223"/>
      <c r="P91" s="1223"/>
      <c r="Q91" s="1223"/>
      <c r="R91" s="1223"/>
      <c r="S91" s="1223"/>
      <c r="T91" s="1223"/>
      <c r="U91" s="1223"/>
      <c r="V91" s="1223"/>
      <c r="W91" s="1223"/>
      <c r="X91" s="1223"/>
      <c r="Y91" s="1223"/>
      <c r="Z91" s="1223"/>
      <c r="AA91" s="1223"/>
      <c r="AB91" s="1223"/>
      <c r="AC91" s="1223"/>
      <c r="AD91" s="1223"/>
      <c r="AE91" s="1223"/>
      <c r="AF91" s="1223"/>
      <c r="AG91" s="1223"/>
      <c r="AH91" s="1223"/>
      <c r="AI91" s="1223"/>
      <c r="AJ91" s="1224"/>
      <c r="AK91" s="539">
        <v>26</v>
      </c>
      <c r="BU91" s="539">
        <v>26</v>
      </c>
    </row>
    <row r="92" spans="1:73" ht="12.6" customHeight="1">
      <c r="A92" s="539">
        <v>27</v>
      </c>
      <c r="B92" s="912"/>
      <c r="C92" s="1193"/>
      <c r="D92" s="1194"/>
      <c r="E92" s="1194"/>
      <c r="F92" s="1194"/>
      <c r="G92" s="1219"/>
      <c r="H92" s="1220"/>
      <c r="I92" s="1221"/>
      <c r="J92" s="401"/>
      <c r="K92" s="405"/>
      <c r="L92" s="405" t="s">
        <v>126</v>
      </c>
      <c r="M92" s="1225" t="s">
        <v>195</v>
      </c>
      <c r="N92" s="1226"/>
      <c r="O92" s="1226"/>
      <c r="P92" s="1226"/>
      <c r="Q92" s="1226"/>
      <c r="R92" s="1226"/>
      <c r="S92" s="1226"/>
      <c r="T92" s="1226"/>
      <c r="U92" s="1226"/>
      <c r="V92" s="1226"/>
      <c r="W92" s="1226"/>
      <c r="X92" s="1226"/>
      <c r="Y92" s="1226"/>
      <c r="Z92" s="1226"/>
      <c r="AA92" s="1226"/>
      <c r="AB92" s="1226"/>
      <c r="AC92" s="1226"/>
      <c r="AD92" s="1226"/>
      <c r="AE92" s="1226"/>
      <c r="AF92" s="1226"/>
      <c r="AG92" s="1226"/>
      <c r="AH92" s="1226"/>
      <c r="AI92" s="1226"/>
      <c r="AJ92" s="1227"/>
      <c r="AK92" s="539">
        <v>27</v>
      </c>
      <c r="BU92" s="539">
        <v>27</v>
      </c>
    </row>
    <row r="93" spans="1:73" ht="12.6" customHeight="1">
      <c r="A93" s="539">
        <v>28</v>
      </c>
      <c r="B93" s="912"/>
      <c r="C93" s="151"/>
      <c r="D93" s="193"/>
      <c r="E93" s="193"/>
      <c r="F93" s="152"/>
      <c r="G93" s="109" t="s">
        <v>320</v>
      </c>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216"/>
      <c r="AK93" s="539">
        <v>28</v>
      </c>
      <c r="BU93" s="539">
        <v>28</v>
      </c>
    </row>
    <row r="94" spans="1:73" ht="12.6" customHeight="1">
      <c r="A94" s="539">
        <v>29</v>
      </c>
      <c r="B94" s="912"/>
      <c r="C94" s="151"/>
      <c r="D94" s="193"/>
      <c r="E94" s="193"/>
      <c r="F94" s="152"/>
      <c r="G94" s="58" t="s">
        <v>318</v>
      </c>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c r="AH94" s="109"/>
      <c r="AI94" s="109"/>
      <c r="AJ94" s="596"/>
      <c r="AK94" s="539">
        <v>29</v>
      </c>
      <c r="BU94" s="539">
        <v>29</v>
      </c>
    </row>
    <row r="95" spans="1:73" ht="12.6" customHeight="1">
      <c r="A95" s="539">
        <v>30</v>
      </c>
      <c r="B95" s="912"/>
      <c r="C95" s="1174" t="s">
        <v>215</v>
      </c>
      <c r="D95" s="1137"/>
      <c r="E95" s="1137"/>
      <c r="F95" s="1138"/>
      <c r="G95" s="58"/>
      <c r="H95" s="109"/>
      <c r="I95" s="109"/>
      <c r="J95" s="109"/>
      <c r="K95" s="109"/>
      <c r="L95" s="109"/>
      <c r="M95" s="109"/>
      <c r="N95" s="109"/>
      <c r="O95" s="109"/>
      <c r="P95" s="109"/>
      <c r="Q95" s="109"/>
      <c r="R95" s="109"/>
      <c r="S95" s="109"/>
      <c r="T95" s="109"/>
      <c r="U95" s="109"/>
      <c r="V95" s="109"/>
      <c r="W95" s="109"/>
      <c r="X95" s="109"/>
      <c r="Y95" s="109"/>
      <c r="Z95" s="109"/>
      <c r="AA95" s="109"/>
      <c r="AB95" s="109"/>
      <c r="AC95" s="109"/>
      <c r="AD95" s="109"/>
      <c r="AE95" s="109"/>
      <c r="AF95" s="109"/>
      <c r="AG95" s="109"/>
      <c r="AH95" s="109"/>
      <c r="AI95" s="109"/>
      <c r="AJ95" s="596"/>
      <c r="AK95" s="539">
        <v>30</v>
      </c>
      <c r="BU95" s="539">
        <v>30</v>
      </c>
    </row>
    <row r="96" spans="1:73" ht="12.6" customHeight="1">
      <c r="A96" s="539">
        <v>31</v>
      </c>
      <c r="B96" s="912"/>
      <c r="C96" s="1174"/>
      <c r="D96" s="1137"/>
      <c r="E96" s="1137"/>
      <c r="F96" s="1138"/>
      <c r="G96" s="58"/>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596"/>
      <c r="AK96" s="539">
        <v>31</v>
      </c>
      <c r="BU96" s="539">
        <v>31</v>
      </c>
    </row>
    <row r="97" spans="1:73" ht="12.6" customHeight="1">
      <c r="A97" s="539">
        <v>32</v>
      </c>
      <c r="B97" s="912"/>
      <c r="C97" s="1174"/>
      <c r="D97" s="1137"/>
      <c r="E97" s="1137"/>
      <c r="F97" s="1138"/>
      <c r="G97" s="58"/>
      <c r="H97" s="109"/>
      <c r="I97" s="109"/>
      <c r="J97" s="109"/>
      <c r="K97" s="109"/>
      <c r="L97" s="109"/>
      <c r="M97" s="109"/>
      <c r="N97" s="109"/>
      <c r="O97" s="109"/>
      <c r="P97" s="109"/>
      <c r="Q97" s="109"/>
      <c r="R97" s="109"/>
      <c r="S97" s="109"/>
      <c r="T97" s="109"/>
      <c r="U97" s="109"/>
      <c r="V97" s="109"/>
      <c r="W97" s="109"/>
      <c r="X97" s="109"/>
      <c r="Y97" s="109"/>
      <c r="Z97" s="109"/>
      <c r="AA97" s="109"/>
      <c r="AB97" s="109"/>
      <c r="AC97" s="109"/>
      <c r="AD97" s="109"/>
      <c r="AE97" s="109"/>
      <c r="AF97" s="109"/>
      <c r="AG97" s="109"/>
      <c r="AH97" s="109"/>
      <c r="AI97" s="109"/>
      <c r="AJ97" s="596"/>
      <c r="AK97" s="539">
        <v>32</v>
      </c>
      <c r="BU97" s="539">
        <v>32</v>
      </c>
    </row>
    <row r="98" spans="1:73" ht="12.6" customHeight="1">
      <c r="A98" s="539">
        <v>33</v>
      </c>
      <c r="B98" s="912"/>
      <c r="C98" s="1174"/>
      <c r="D98" s="1137"/>
      <c r="E98" s="1137"/>
      <c r="F98" s="1138"/>
      <c r="G98" s="58"/>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09"/>
      <c r="AJ98" s="216"/>
      <c r="AK98" s="539">
        <v>33</v>
      </c>
      <c r="BU98" s="539">
        <v>33</v>
      </c>
    </row>
    <row r="99" spans="1:73" ht="12.6" customHeight="1">
      <c r="A99" s="539">
        <v>34</v>
      </c>
      <c r="B99" s="912"/>
      <c r="C99" s="1174"/>
      <c r="D99" s="1137"/>
      <c r="E99" s="1137"/>
      <c r="F99" s="1138"/>
      <c r="G99" s="58"/>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216"/>
      <c r="AK99" s="539">
        <v>34</v>
      </c>
      <c r="BU99" s="539">
        <v>34</v>
      </c>
    </row>
    <row r="100" spans="1:73" ht="12.6" customHeight="1">
      <c r="A100" s="539">
        <v>35</v>
      </c>
      <c r="B100" s="912"/>
      <c r="C100" s="1174"/>
      <c r="D100" s="1137"/>
      <c r="E100" s="1137"/>
      <c r="F100" s="1138"/>
      <c r="G100" s="58"/>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216"/>
      <c r="AK100" s="539">
        <v>35</v>
      </c>
      <c r="BU100" s="539">
        <v>35</v>
      </c>
    </row>
    <row r="101" spans="1:73" ht="12.6" customHeight="1">
      <c r="A101" s="539">
        <v>36</v>
      </c>
      <c r="B101" s="912"/>
      <c r="C101" s="237"/>
      <c r="D101" s="131"/>
      <c r="E101" s="131"/>
      <c r="F101" s="239"/>
      <c r="G101" s="58"/>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216"/>
      <c r="AK101" s="539">
        <v>36</v>
      </c>
      <c r="BU101" s="539">
        <v>36</v>
      </c>
    </row>
    <row r="102" spans="1:73" ht="12.6" customHeight="1">
      <c r="A102" s="539">
        <v>37</v>
      </c>
      <c r="B102" s="912"/>
      <c r="C102" s="237"/>
      <c r="D102" s="131"/>
      <c r="E102" s="131"/>
      <c r="F102" s="239"/>
      <c r="G102" s="58"/>
      <c r="H102" s="70"/>
      <c r="I102" s="109"/>
      <c r="J102" s="109"/>
      <c r="K102" s="109"/>
      <c r="L102" s="109"/>
      <c r="M102" s="109"/>
      <c r="N102" s="109"/>
      <c r="O102" s="109"/>
      <c r="P102" s="109"/>
      <c r="Q102" s="109"/>
      <c r="R102" s="109"/>
      <c r="S102" s="109"/>
      <c r="T102" s="109"/>
      <c r="U102" s="109"/>
      <c r="V102" s="109"/>
      <c r="W102" s="109"/>
      <c r="X102" s="109"/>
      <c r="Y102" s="109"/>
      <c r="Z102" s="109"/>
      <c r="AA102" s="109"/>
      <c r="AB102" s="109"/>
      <c r="AC102" s="109"/>
      <c r="AD102" s="109"/>
      <c r="AE102" s="109"/>
      <c r="AF102" s="109"/>
      <c r="AG102" s="109"/>
      <c r="AH102" s="109"/>
      <c r="AI102" s="109"/>
      <c r="AJ102" s="216"/>
      <c r="AK102" s="539">
        <v>37</v>
      </c>
      <c r="BU102" s="539">
        <v>37</v>
      </c>
    </row>
    <row r="103" spans="1:73" ht="12.6" customHeight="1">
      <c r="A103" s="539">
        <v>38</v>
      </c>
      <c r="B103" s="912"/>
      <c r="C103" s="237"/>
      <c r="D103" s="131"/>
      <c r="E103" s="131"/>
      <c r="F103" s="239"/>
      <c r="G103" s="58"/>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216"/>
      <c r="AK103" s="539">
        <v>38</v>
      </c>
      <c r="BU103" s="539">
        <v>38</v>
      </c>
    </row>
    <row r="104" spans="1:73" ht="12.6" customHeight="1">
      <c r="A104" s="539">
        <v>39</v>
      </c>
      <c r="B104" s="912"/>
      <c r="C104" s="237"/>
      <c r="D104" s="131"/>
      <c r="E104" s="131"/>
      <c r="F104" s="239"/>
      <c r="G104" s="58"/>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216"/>
      <c r="AK104" s="539">
        <v>39</v>
      </c>
      <c r="BU104" s="539">
        <v>39</v>
      </c>
    </row>
    <row r="105" spans="1:73" ht="12.6" customHeight="1">
      <c r="A105" s="539">
        <v>40</v>
      </c>
      <c r="B105" s="912"/>
      <c r="C105" s="237"/>
      <c r="D105" s="131"/>
      <c r="E105" s="131"/>
      <c r="F105" s="239"/>
      <c r="G105" s="58"/>
      <c r="H105" s="109"/>
      <c r="I105" s="109"/>
      <c r="J105" s="109"/>
      <c r="K105" s="109"/>
      <c r="L105" s="109"/>
      <c r="M105" s="109"/>
      <c r="N105" s="109"/>
      <c r="O105" s="109"/>
      <c r="P105" s="109"/>
      <c r="Q105" s="109"/>
      <c r="R105" s="109"/>
      <c r="S105" s="109"/>
      <c r="T105" s="109"/>
      <c r="U105" s="109"/>
      <c r="V105" s="109"/>
      <c r="W105" s="109"/>
      <c r="X105" s="109"/>
      <c r="Y105" s="109"/>
      <c r="Z105" s="109"/>
      <c r="AA105" s="109"/>
      <c r="AB105" s="109"/>
      <c r="AC105" s="109"/>
      <c r="AD105" s="109"/>
      <c r="AE105" s="109"/>
      <c r="AF105" s="109"/>
      <c r="AG105" s="109"/>
      <c r="AH105" s="109"/>
      <c r="AI105" s="109"/>
      <c r="AJ105" s="216"/>
      <c r="AK105" s="539">
        <v>40</v>
      </c>
      <c r="BU105" s="539">
        <v>40</v>
      </c>
    </row>
    <row r="106" spans="1:73" ht="12.6" customHeight="1">
      <c r="A106" s="539">
        <v>41</v>
      </c>
      <c r="B106" s="912"/>
      <c r="C106" s="237"/>
      <c r="D106" s="131"/>
      <c r="E106" s="131"/>
      <c r="F106" s="239"/>
      <c r="G106" s="58" t="s">
        <v>319</v>
      </c>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216"/>
      <c r="AK106" s="539">
        <v>41</v>
      </c>
      <c r="BU106" s="539">
        <v>41</v>
      </c>
    </row>
    <row r="107" spans="1:73" ht="12.6" customHeight="1">
      <c r="A107" s="539">
        <v>42</v>
      </c>
      <c r="B107" s="912"/>
      <c r="C107" s="237"/>
      <c r="D107" s="131"/>
      <c r="E107" s="131"/>
      <c r="F107" s="239"/>
      <c r="G107" s="58"/>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109"/>
      <c r="AJ107" s="216"/>
      <c r="AK107" s="539">
        <v>42</v>
      </c>
      <c r="BU107" s="539">
        <v>42</v>
      </c>
    </row>
    <row r="108" spans="1:73" ht="12.6" customHeight="1">
      <c r="A108" s="539">
        <v>43</v>
      </c>
      <c r="B108" s="912"/>
      <c r="C108" s="237"/>
      <c r="D108" s="131"/>
      <c r="E108" s="131"/>
      <c r="F108" s="239"/>
      <c r="G108" s="58"/>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216"/>
      <c r="AK108" s="539">
        <v>43</v>
      </c>
      <c r="BU108" s="539">
        <v>43</v>
      </c>
    </row>
    <row r="109" spans="1:73" ht="12.6" customHeight="1">
      <c r="A109" s="539">
        <v>44</v>
      </c>
      <c r="B109" s="912"/>
      <c r="C109" s="237"/>
      <c r="D109" s="131"/>
      <c r="E109" s="131"/>
      <c r="F109" s="239"/>
      <c r="G109" s="58"/>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c r="AH109" s="109"/>
      <c r="AI109" s="109"/>
      <c r="AJ109" s="216"/>
      <c r="AK109" s="539">
        <v>44</v>
      </c>
      <c r="BU109" s="539">
        <v>44</v>
      </c>
    </row>
    <row r="110" spans="1:73" ht="12.6" customHeight="1">
      <c r="A110" s="539">
        <v>45</v>
      </c>
      <c r="B110" s="912"/>
      <c r="C110" s="410"/>
      <c r="D110" s="411"/>
      <c r="E110" s="411"/>
      <c r="F110" s="412"/>
      <c r="G110" s="58"/>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09"/>
      <c r="AF110" s="109"/>
      <c r="AG110" s="109"/>
      <c r="AH110" s="109"/>
      <c r="AI110" s="109"/>
      <c r="AJ110" s="216"/>
      <c r="AK110" s="539">
        <v>45</v>
      </c>
      <c r="BU110" s="539">
        <v>45</v>
      </c>
    </row>
    <row r="111" spans="1:73" ht="12.6" customHeight="1">
      <c r="A111" s="539">
        <v>46</v>
      </c>
      <c r="B111" s="912"/>
      <c r="C111" s="410"/>
      <c r="D111" s="411"/>
      <c r="E111" s="411"/>
      <c r="F111" s="412"/>
      <c r="G111" s="58"/>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216"/>
      <c r="AK111" s="539">
        <v>46</v>
      </c>
      <c r="BU111" s="539">
        <v>46</v>
      </c>
    </row>
    <row r="112" spans="1:73" ht="12.6" customHeight="1">
      <c r="A112" s="539">
        <v>47</v>
      </c>
      <c r="B112" s="912"/>
      <c r="C112" s="410"/>
      <c r="D112" s="411"/>
      <c r="E112" s="411"/>
      <c r="F112" s="412"/>
      <c r="G112" s="58"/>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216"/>
      <c r="AK112" s="539">
        <v>47</v>
      </c>
      <c r="BU112" s="539">
        <v>47</v>
      </c>
    </row>
    <row r="113" spans="1:73" ht="12.6" customHeight="1">
      <c r="A113" s="539">
        <v>48</v>
      </c>
      <c r="B113" s="912"/>
      <c r="C113" s="413"/>
      <c r="D113" s="411"/>
      <c r="E113" s="411"/>
      <c r="F113" s="412"/>
      <c r="G113" s="58"/>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216"/>
      <c r="AK113" s="539">
        <v>48</v>
      </c>
      <c r="BU113" s="539">
        <v>48</v>
      </c>
    </row>
    <row r="114" spans="1:73" ht="12.6" customHeight="1">
      <c r="A114" s="539">
        <v>49</v>
      </c>
      <c r="B114" s="912"/>
      <c r="C114" s="410"/>
      <c r="D114" s="411"/>
      <c r="E114" s="411"/>
      <c r="F114" s="412"/>
      <c r="G114" s="58"/>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216"/>
      <c r="AK114" s="539">
        <v>49</v>
      </c>
      <c r="BU114" s="539">
        <v>49</v>
      </c>
    </row>
    <row r="115" spans="1:73" ht="12.6" customHeight="1">
      <c r="A115" s="539">
        <v>50</v>
      </c>
      <c r="B115" s="912"/>
      <c r="C115" s="410"/>
      <c r="D115" s="411"/>
      <c r="E115" s="411"/>
      <c r="F115" s="412"/>
      <c r="G115" s="58"/>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216"/>
      <c r="AK115" s="539">
        <v>50</v>
      </c>
      <c r="BU115" s="539">
        <v>50</v>
      </c>
    </row>
    <row r="116" spans="1:73" ht="12.6" customHeight="1">
      <c r="A116" s="539">
        <v>51</v>
      </c>
      <c r="B116" s="912"/>
      <c r="C116" s="410"/>
      <c r="D116" s="411"/>
      <c r="E116" s="411"/>
      <c r="F116" s="412"/>
      <c r="G116" s="58"/>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216"/>
      <c r="AK116" s="539">
        <v>51</v>
      </c>
      <c r="BU116" s="539">
        <v>51</v>
      </c>
    </row>
    <row r="117" spans="1:73" ht="12.6" customHeight="1">
      <c r="A117" s="539">
        <v>52</v>
      </c>
      <c r="B117" s="912"/>
      <c r="C117" s="410"/>
      <c r="D117" s="411"/>
      <c r="E117" s="411"/>
      <c r="F117" s="412"/>
      <c r="G117" s="597"/>
      <c r="H117" s="109"/>
      <c r="I117" s="390"/>
      <c r="J117" s="26"/>
      <c r="K117" s="26"/>
      <c r="L117" s="26"/>
      <c r="M117" s="109"/>
      <c r="N117" s="26"/>
      <c r="O117" s="26"/>
      <c r="P117" s="109"/>
      <c r="Q117" s="70"/>
      <c r="R117" s="109"/>
      <c r="S117" s="109"/>
      <c r="T117" s="109"/>
      <c r="U117" s="109"/>
      <c r="V117" s="109"/>
      <c r="W117" s="109"/>
      <c r="X117" s="109"/>
      <c r="Y117" s="109"/>
      <c r="Z117" s="109"/>
      <c r="AA117" s="109"/>
      <c r="AB117" s="109"/>
      <c r="AC117" s="109"/>
      <c r="AD117" s="109"/>
      <c r="AE117" s="109"/>
      <c r="AF117" s="109"/>
      <c r="AG117" s="109"/>
      <c r="AH117" s="109"/>
      <c r="AI117" s="109"/>
      <c r="AJ117" s="216"/>
      <c r="AK117" s="539">
        <v>52</v>
      </c>
      <c r="BU117" s="539">
        <v>52</v>
      </c>
    </row>
    <row r="118" spans="1:73" ht="12.6" customHeight="1">
      <c r="A118" s="539">
        <v>53</v>
      </c>
      <c r="B118" s="912"/>
      <c r="C118" s="414"/>
      <c r="D118" s="415"/>
      <c r="E118" s="415"/>
      <c r="F118" s="416"/>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216"/>
      <c r="AK118" s="539">
        <v>53</v>
      </c>
      <c r="BU118" s="539">
        <v>53</v>
      </c>
    </row>
    <row r="119" spans="1:73" ht="12.6" customHeight="1">
      <c r="A119" s="539">
        <v>54</v>
      </c>
      <c r="B119" s="912"/>
      <c r="C119" s="48" t="s">
        <v>180</v>
      </c>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92"/>
      <c r="AE119" s="92"/>
      <c r="AF119" s="92"/>
      <c r="AG119" s="92"/>
      <c r="AH119" s="92"/>
      <c r="AI119" s="92"/>
      <c r="AJ119" s="313"/>
      <c r="AK119" s="539">
        <v>54</v>
      </c>
      <c r="BU119" s="539">
        <v>54</v>
      </c>
    </row>
    <row r="120" spans="1:73" ht="12.6" customHeight="1">
      <c r="A120" s="539">
        <v>55</v>
      </c>
      <c r="B120" s="912"/>
      <c r="C120" s="58"/>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t="s">
        <v>179</v>
      </c>
      <c r="AA120" s="109"/>
      <c r="AB120" s="109"/>
      <c r="AC120" s="109"/>
      <c r="AD120" s="109" t="s">
        <v>171</v>
      </c>
      <c r="AE120" s="109"/>
      <c r="AF120" s="109" t="s">
        <v>172</v>
      </c>
      <c r="AG120" s="109"/>
      <c r="AH120" s="109" t="s">
        <v>173</v>
      </c>
      <c r="AI120" s="109"/>
      <c r="AJ120" s="216"/>
      <c r="AK120" s="539">
        <v>55</v>
      </c>
      <c r="BU120" s="539">
        <v>55</v>
      </c>
    </row>
    <row r="121" spans="1:73" ht="12.6" customHeight="1">
      <c r="A121" s="539">
        <v>56</v>
      </c>
      <c r="B121" s="912"/>
      <c r="C121" s="58" t="s">
        <v>181</v>
      </c>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E121" s="109"/>
      <c r="AF121" s="109"/>
      <c r="AG121" s="109"/>
      <c r="AH121" s="109"/>
      <c r="AI121" s="109"/>
      <c r="AJ121" s="216"/>
      <c r="AK121" s="539">
        <v>56</v>
      </c>
      <c r="BU121" s="539">
        <v>56</v>
      </c>
    </row>
    <row r="122" spans="1:73" ht="12.6" customHeight="1">
      <c r="A122" s="539">
        <v>57</v>
      </c>
      <c r="B122" s="912"/>
      <c r="C122" s="58"/>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c r="AG122" s="109"/>
      <c r="AH122" s="109"/>
      <c r="AI122" s="109"/>
      <c r="AJ122" s="216"/>
      <c r="AK122" s="539">
        <v>57</v>
      </c>
      <c r="BU122" s="539">
        <v>57</v>
      </c>
    </row>
    <row r="123" spans="1:73" ht="12.6" customHeight="1">
      <c r="A123" s="539">
        <v>58</v>
      </c>
      <c r="B123" s="912"/>
      <c r="C123" s="58" t="s">
        <v>182</v>
      </c>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c r="AG123" s="109"/>
      <c r="AH123" s="109"/>
      <c r="AI123" s="109"/>
      <c r="AJ123" s="216"/>
      <c r="AK123" s="539">
        <v>58</v>
      </c>
      <c r="BU123" s="539">
        <v>58</v>
      </c>
    </row>
    <row r="124" spans="1:73" ht="12.6" customHeight="1">
      <c r="A124" s="539">
        <v>59</v>
      </c>
      <c r="B124" s="912"/>
      <c r="C124" s="58"/>
      <c r="D124" s="109"/>
      <c r="E124" s="109"/>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09"/>
      <c r="AB124" s="109"/>
      <c r="AC124" s="109"/>
      <c r="AD124" s="109"/>
      <c r="AE124" s="109"/>
      <c r="AF124" s="109"/>
      <c r="AG124" s="109"/>
      <c r="AH124" s="109"/>
      <c r="AI124" s="109"/>
      <c r="AJ124" s="216"/>
      <c r="AK124" s="539">
        <v>59</v>
      </c>
      <c r="BU124" s="539">
        <v>59</v>
      </c>
    </row>
    <row r="125" spans="1:73" ht="12.6" customHeight="1">
      <c r="A125" s="539">
        <v>60</v>
      </c>
      <c r="B125" s="912"/>
      <c r="C125" s="58" t="s">
        <v>238</v>
      </c>
      <c r="D125" s="109"/>
      <c r="E125" s="109"/>
      <c r="F125" s="109"/>
      <c r="G125" s="109"/>
      <c r="H125" s="109"/>
      <c r="I125" s="109"/>
      <c r="J125" s="109"/>
      <c r="K125" s="109"/>
      <c r="L125" s="109"/>
      <c r="M125" s="109"/>
      <c r="N125" s="109"/>
      <c r="O125" s="109"/>
      <c r="P125" s="109"/>
      <c r="Q125" s="109"/>
      <c r="R125" s="109"/>
      <c r="S125" s="109"/>
      <c r="T125" s="109"/>
      <c r="U125" s="109"/>
      <c r="V125" s="109"/>
      <c r="W125" s="109"/>
      <c r="X125" s="109"/>
      <c r="Y125" s="109"/>
      <c r="Z125" s="109"/>
      <c r="AA125" s="109"/>
      <c r="AB125" s="109"/>
      <c r="AC125" s="109"/>
      <c r="AD125" s="109"/>
      <c r="AE125" s="109"/>
      <c r="AF125" s="109"/>
      <c r="AG125" s="109"/>
      <c r="AH125" s="109"/>
      <c r="AI125" s="109"/>
      <c r="AJ125" s="216"/>
      <c r="AK125" s="539">
        <v>60</v>
      </c>
      <c r="BU125" s="539">
        <v>60</v>
      </c>
    </row>
    <row r="126" spans="1:73" ht="12.6" customHeight="1" thickBot="1">
      <c r="A126" s="539">
        <v>61</v>
      </c>
      <c r="B126" s="913"/>
      <c r="C126" s="421"/>
      <c r="D126" s="181"/>
      <c r="E126" s="181"/>
      <c r="F126" s="181"/>
      <c r="G126" s="181"/>
      <c r="H126" s="181"/>
      <c r="I126" s="181"/>
      <c r="J126" s="181"/>
      <c r="K126" s="181"/>
      <c r="L126" s="181"/>
      <c r="M126" s="181"/>
      <c r="N126" s="181"/>
      <c r="O126" s="181"/>
      <c r="P126" s="181"/>
      <c r="Q126" s="181"/>
      <c r="R126" s="181"/>
      <c r="S126" s="181"/>
      <c r="T126" s="181"/>
      <c r="U126" s="181"/>
      <c r="V126" s="181"/>
      <c r="W126" s="181"/>
      <c r="X126" s="181" t="s">
        <v>183</v>
      </c>
      <c r="Y126" s="181"/>
      <c r="Z126" s="181"/>
      <c r="AA126" s="181"/>
      <c r="AB126" s="181" t="s">
        <v>216</v>
      </c>
      <c r="AC126" s="181"/>
      <c r="AD126" s="181"/>
      <c r="AE126" s="181" t="s">
        <v>217</v>
      </c>
      <c r="AF126" s="181"/>
      <c r="AG126" s="181"/>
      <c r="AH126" s="181"/>
      <c r="AI126" s="181"/>
      <c r="AJ126" s="422"/>
      <c r="AK126" s="539">
        <v>61</v>
      </c>
      <c r="BU126" s="539">
        <v>61</v>
      </c>
    </row>
    <row r="127" spans="1:73" ht="12.6" customHeight="1">
      <c r="A127" s="539">
        <v>62</v>
      </c>
      <c r="B127" s="123" t="s">
        <v>218</v>
      </c>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c r="AH127" s="123"/>
      <c r="AI127" s="123"/>
      <c r="AJ127" s="123"/>
      <c r="AK127" s="539">
        <v>62</v>
      </c>
      <c r="BU127" s="539">
        <v>62</v>
      </c>
    </row>
    <row r="128" spans="1:73" ht="12.6" customHeight="1">
      <c r="A128" s="539">
        <v>63</v>
      </c>
      <c r="B128" s="123" t="s">
        <v>219</v>
      </c>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04" t="str">
        <f>+AF64</f>
        <v>ver.20230707</v>
      </c>
      <c r="AG128" s="1204"/>
      <c r="AH128" s="1204"/>
      <c r="AI128" s="1204"/>
      <c r="AJ128" s="1204"/>
      <c r="AK128" s="539">
        <v>63</v>
      </c>
      <c r="BU128" s="539">
        <v>63</v>
      </c>
    </row>
    <row r="129" spans="1:73" s="538" customFormat="1" ht="12.6" customHeight="1">
      <c r="A129" s="537"/>
      <c r="B129" s="537">
        <v>1</v>
      </c>
      <c r="C129" s="537">
        <v>2</v>
      </c>
      <c r="D129" s="537">
        <v>3</v>
      </c>
      <c r="E129" s="537">
        <v>4</v>
      </c>
      <c r="F129" s="537">
        <v>5</v>
      </c>
      <c r="G129" s="537">
        <v>6</v>
      </c>
      <c r="H129" s="537">
        <v>7</v>
      </c>
      <c r="I129" s="537">
        <v>8</v>
      </c>
      <c r="J129" s="537">
        <v>9</v>
      </c>
      <c r="K129" s="537">
        <v>10</v>
      </c>
      <c r="L129" s="537">
        <v>11</v>
      </c>
      <c r="M129" s="537">
        <v>12</v>
      </c>
      <c r="N129" s="537">
        <v>13</v>
      </c>
      <c r="O129" s="537">
        <v>14</v>
      </c>
      <c r="P129" s="537">
        <v>15</v>
      </c>
      <c r="Q129" s="537">
        <v>16</v>
      </c>
      <c r="R129" s="537">
        <v>17</v>
      </c>
      <c r="S129" s="537">
        <v>18</v>
      </c>
      <c r="T129" s="537">
        <v>19</v>
      </c>
      <c r="U129" s="537">
        <v>20</v>
      </c>
      <c r="V129" s="537">
        <v>21</v>
      </c>
      <c r="W129" s="537">
        <v>22</v>
      </c>
      <c r="X129" s="537">
        <v>23</v>
      </c>
      <c r="Y129" s="537">
        <v>24</v>
      </c>
      <c r="Z129" s="537">
        <v>25</v>
      </c>
      <c r="AA129" s="537">
        <v>26</v>
      </c>
      <c r="AB129" s="537">
        <v>27</v>
      </c>
      <c r="AC129" s="537">
        <v>28</v>
      </c>
      <c r="AD129" s="537">
        <v>29</v>
      </c>
      <c r="AE129" s="537">
        <v>30</v>
      </c>
      <c r="AF129" s="537">
        <v>31</v>
      </c>
      <c r="AG129" s="537">
        <v>32</v>
      </c>
      <c r="AH129" s="537">
        <v>33</v>
      </c>
      <c r="AI129" s="537">
        <v>34</v>
      </c>
      <c r="AJ129" s="537">
        <v>35</v>
      </c>
      <c r="AK129" s="537"/>
      <c r="AL129" s="537">
        <v>1</v>
      </c>
      <c r="AM129" s="537">
        <v>2</v>
      </c>
      <c r="AN129" s="537">
        <v>3</v>
      </c>
      <c r="AO129" s="537">
        <v>4</v>
      </c>
      <c r="AP129" s="537">
        <v>5</v>
      </c>
      <c r="AQ129" s="537">
        <v>6</v>
      </c>
      <c r="AR129" s="537">
        <v>7</v>
      </c>
      <c r="AS129" s="537">
        <v>8</v>
      </c>
      <c r="AT129" s="537">
        <v>9</v>
      </c>
      <c r="AU129" s="537">
        <v>10</v>
      </c>
      <c r="AV129" s="537">
        <v>11</v>
      </c>
      <c r="AW129" s="537">
        <v>12</v>
      </c>
      <c r="AX129" s="537">
        <v>13</v>
      </c>
      <c r="AY129" s="537">
        <v>14</v>
      </c>
      <c r="AZ129" s="537">
        <v>15</v>
      </c>
      <c r="BA129" s="537">
        <v>16</v>
      </c>
      <c r="BB129" s="537">
        <v>17</v>
      </c>
      <c r="BC129" s="537">
        <v>18</v>
      </c>
      <c r="BD129" s="537">
        <v>19</v>
      </c>
      <c r="BE129" s="537">
        <v>20</v>
      </c>
      <c r="BF129" s="537">
        <v>21</v>
      </c>
      <c r="BG129" s="537">
        <v>22</v>
      </c>
      <c r="BH129" s="537">
        <v>23</v>
      </c>
      <c r="BI129" s="537">
        <v>24</v>
      </c>
      <c r="BJ129" s="537">
        <v>25</v>
      </c>
      <c r="BK129" s="537">
        <v>26</v>
      </c>
      <c r="BL129" s="537">
        <v>27</v>
      </c>
      <c r="BM129" s="537">
        <v>28</v>
      </c>
      <c r="BN129" s="537">
        <v>29</v>
      </c>
      <c r="BO129" s="537">
        <v>30</v>
      </c>
      <c r="BP129" s="537">
        <v>31</v>
      </c>
      <c r="BQ129" s="537">
        <v>32</v>
      </c>
      <c r="BR129" s="537">
        <v>33</v>
      </c>
      <c r="BS129" s="537">
        <v>34</v>
      </c>
      <c r="BT129" s="537">
        <v>35</v>
      </c>
      <c r="BU129" s="537"/>
    </row>
    <row r="130" spans="1:73" ht="12.6" customHeight="1">
      <c r="B130" s="156"/>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c r="AE130" s="156"/>
      <c r="AF130" s="156"/>
      <c r="AG130" s="156"/>
      <c r="AH130" s="156"/>
      <c r="AI130" s="156"/>
      <c r="AJ130" s="156"/>
    </row>
    <row r="131" spans="1:73" ht="12.6" customHeight="1">
      <c r="B131" s="156"/>
      <c r="C131" s="156"/>
      <c r="D131" s="156"/>
      <c r="E131" s="156"/>
      <c r="F131" s="156"/>
      <c r="G131" s="156"/>
      <c r="H131" s="156"/>
      <c r="I131" s="156"/>
      <c r="J131" s="156"/>
      <c r="K131" s="156"/>
      <c r="L131" s="156"/>
      <c r="M131" s="156"/>
      <c r="N131" s="156"/>
      <c r="O131" s="156"/>
      <c r="P131" s="156"/>
      <c r="Q131" s="156"/>
      <c r="R131" s="156"/>
      <c r="S131" s="156"/>
      <c r="T131" s="156"/>
      <c r="U131" s="156"/>
      <c r="V131" s="156"/>
      <c r="W131" s="156"/>
      <c r="X131" s="156"/>
      <c r="Y131" s="156"/>
      <c r="Z131" s="156"/>
      <c r="AA131" s="156"/>
      <c r="AB131" s="156"/>
      <c r="AC131" s="156"/>
      <c r="AD131" s="156"/>
      <c r="AE131" s="156"/>
      <c r="AF131" s="156"/>
      <c r="AG131" s="156"/>
      <c r="AH131" s="156"/>
      <c r="AI131" s="156"/>
      <c r="AJ131" s="156"/>
    </row>
  </sheetData>
  <mergeCells count="154">
    <mergeCell ref="AV36:AY37"/>
    <mergeCell ref="M90:AJ90"/>
    <mergeCell ref="AO44:AU47"/>
    <mergeCell ref="AV50:AY51"/>
    <mergeCell ref="AV48:AY49"/>
    <mergeCell ref="AV46:AY47"/>
    <mergeCell ref="AM44:AM54"/>
    <mergeCell ref="AM25:AM43"/>
    <mergeCell ref="K10:K12"/>
    <mergeCell ref="L52:N53"/>
    <mergeCell ref="L50:N51"/>
    <mergeCell ref="L44:N45"/>
    <mergeCell ref="V44:X45"/>
    <mergeCell ref="AB44:AD45"/>
    <mergeCell ref="R52:S53"/>
    <mergeCell ref="R54:S55"/>
    <mergeCell ref="AC52:AD53"/>
    <mergeCell ref="AC54:AD55"/>
    <mergeCell ref="F50:K51"/>
    <mergeCell ref="F56:N57"/>
    <mergeCell ref="F58:N59"/>
    <mergeCell ref="F60:N61"/>
    <mergeCell ref="F62:N63"/>
    <mergeCell ref="J11:J12"/>
    <mergeCell ref="AD11:AD12"/>
    <mergeCell ref="AE11:AE12"/>
    <mergeCell ref="M11:M12"/>
    <mergeCell ref="N11:N12"/>
    <mergeCell ref="O11:O12"/>
    <mergeCell ref="AF128:AJ128"/>
    <mergeCell ref="AF64:AJ64"/>
    <mergeCell ref="AI25:AJ25"/>
    <mergeCell ref="Z54:AB55"/>
    <mergeCell ref="L54:N55"/>
    <mergeCell ref="O54:Q55"/>
    <mergeCell ref="O52:Q53"/>
    <mergeCell ref="Z52:AB53"/>
    <mergeCell ref="AD50:AE51"/>
    <mergeCell ref="W50:Y51"/>
    <mergeCell ref="O50:P51"/>
    <mergeCell ref="O48:P49"/>
    <mergeCell ref="O46:P47"/>
    <mergeCell ref="O56:P57"/>
    <mergeCell ref="O58:P59"/>
    <mergeCell ref="O60:P61"/>
    <mergeCell ref="O62:P63"/>
    <mergeCell ref="G86:I87"/>
    <mergeCell ref="C76:F78"/>
    <mergeCell ref="T76:W78"/>
    <mergeCell ref="G84:L84"/>
    <mergeCell ref="C86:F92"/>
    <mergeCell ref="G89:I92"/>
    <mergeCell ref="K67:AJ69"/>
    <mergeCell ref="Y86:Y87"/>
    <mergeCell ref="AA86:AA87"/>
    <mergeCell ref="AC86:AE87"/>
    <mergeCell ref="C79:F80"/>
    <mergeCell ref="C82:F84"/>
    <mergeCell ref="E44:E63"/>
    <mergeCell ref="B71:B126"/>
    <mergeCell ref="C71:F72"/>
    <mergeCell ref="G71:AJ72"/>
    <mergeCell ref="C73:F75"/>
    <mergeCell ref="H73:S73"/>
    <mergeCell ref="C28:AJ29"/>
    <mergeCell ref="AE26:AE27"/>
    <mergeCell ref="AF26:AF27"/>
    <mergeCell ref="AG26:AG27"/>
    <mergeCell ref="AH26:AH27"/>
    <mergeCell ref="AI26:AI27"/>
    <mergeCell ref="AJ26:AJ27"/>
    <mergeCell ref="AI86:AJ87"/>
    <mergeCell ref="N86:N87"/>
    <mergeCell ref="P86:P87"/>
    <mergeCell ref="R86:T87"/>
    <mergeCell ref="U86:V87"/>
    <mergeCell ref="J86:K87"/>
    <mergeCell ref="C95:F100"/>
    <mergeCell ref="M88:AJ88"/>
    <mergeCell ref="M89:AJ89"/>
    <mergeCell ref="M91:AJ91"/>
    <mergeCell ref="M92:AJ92"/>
    <mergeCell ref="B24:B27"/>
    <mergeCell ref="BO18:BQ20"/>
    <mergeCell ref="H25:J27"/>
    <mergeCell ref="K25:AB27"/>
    <mergeCell ref="AC25:AD27"/>
    <mergeCell ref="AE25:AF25"/>
    <mergeCell ref="N17:N18"/>
    <mergeCell ref="O17:O18"/>
    <mergeCell ref="P17:T18"/>
    <mergeCell ref="C17:F20"/>
    <mergeCell ref="H17:H18"/>
    <mergeCell ref="I17:I18"/>
    <mergeCell ref="J17:J18"/>
    <mergeCell ref="L17:L18"/>
    <mergeCell ref="M17:M18"/>
    <mergeCell ref="AN13:AP17"/>
    <mergeCell ref="AG25:AH25"/>
    <mergeCell ref="Y15:Y16"/>
    <mergeCell ref="Z15:Z16"/>
    <mergeCell ref="U15:X15"/>
    <mergeCell ref="AC15:AC16"/>
    <mergeCell ref="AD15:AD16"/>
    <mergeCell ref="AE15:AE16"/>
    <mergeCell ref="B10:B20"/>
    <mergeCell ref="C10:F11"/>
    <mergeCell ref="G11:G12"/>
    <mergeCell ref="H11:H12"/>
    <mergeCell ref="I11:I12"/>
    <mergeCell ref="AG15:AG16"/>
    <mergeCell ref="AH15:AH16"/>
    <mergeCell ref="AI15:AI16"/>
    <mergeCell ref="AJ15:AJ16"/>
    <mergeCell ref="C12:F12"/>
    <mergeCell ref="D13:F13"/>
    <mergeCell ref="G13:T13"/>
    <mergeCell ref="AC11:AC12"/>
    <mergeCell ref="Z11:Z12"/>
    <mergeCell ref="AA11:AA12"/>
    <mergeCell ref="AB11:AB12"/>
    <mergeCell ref="Q11:Q12"/>
    <mergeCell ref="R11:R12"/>
    <mergeCell ref="S11:V11"/>
    <mergeCell ref="P11:P12"/>
    <mergeCell ref="AA15:AA16"/>
    <mergeCell ref="AB15:AB16"/>
    <mergeCell ref="AF15:AF16"/>
    <mergeCell ref="G14:T16"/>
    <mergeCell ref="L11:L12"/>
    <mergeCell ref="BC19:BC20"/>
    <mergeCell ref="BD19:BD20"/>
    <mergeCell ref="BE19:BE20"/>
    <mergeCell ref="BN19:BN20"/>
    <mergeCell ref="AM21:AM22"/>
    <mergeCell ref="AN21:AU22"/>
    <mergeCell ref="AO33:AU36"/>
    <mergeCell ref="K3:AJ5"/>
    <mergeCell ref="AU3:BT5"/>
    <mergeCell ref="AL7:AR8"/>
    <mergeCell ref="AS7:BB8"/>
    <mergeCell ref="BR11:BR12"/>
    <mergeCell ref="BS11:BS12"/>
    <mergeCell ref="BT11:BT12"/>
    <mergeCell ref="BQ11:BQ12"/>
    <mergeCell ref="BO11:BO12"/>
    <mergeCell ref="BP11:BP12"/>
    <mergeCell ref="AL10:AL22"/>
    <mergeCell ref="AL24:AL64"/>
    <mergeCell ref="AO59:AU62"/>
    <mergeCell ref="AM55:AM64"/>
    <mergeCell ref="AO55:AU57"/>
    <mergeCell ref="AO41:AU42"/>
    <mergeCell ref="AV30:BA31"/>
  </mergeCells>
  <phoneticPr fontId="2"/>
  <dataValidations count="5">
    <dataValidation type="list" imeMode="off" allowBlank="1" showInputMessage="1" showErrorMessage="1" sqref="BO11:BT11 L17:O17 Y15:AJ15 AE26:AJ27 AY19:BD19 BI19:BN19 BE28:BJ28 AY29:BA29 L11:Q11 G11:J11 R11:R12 Z11:AE11 H17:J17 BO28:BT28 BC53:BH53 BM53:BT53 AH46:AI46 AH48:AI48" xr:uid="{9529E606-4606-4DAB-A983-3F566EC37705}">
      <formula1>"　,0,1,2,3,4,5,6,7,8,9"</formula1>
    </dataValidation>
    <dataValidation imeMode="off" allowBlank="1" showInputMessage="1" showErrorMessage="1" sqref="K17 AB14:AC14 AE14:AF14 R11:R12 AH14:AJ14 BE18:BE20 BO18 BK27:BK29 AZ36 AV60:BQ61 BG31:BH31 BI64:BT64 AV64:AY64 AV46 AV55:BC57 BI52:BI54 BI30:BK30 BL30:BT31 BD38 BC63:BH64 BE38:BQ39 AV38:BC39 P43 V43 AD43 BE55:BQ57 AV42:BT43 AO40:AO41 AV30 AZ46:BT49 AE52:AJ55 Z46:AE49 AJ48 U44 AA44 AI44 AC50 AJ50 AJ46 T52:Y55 Q46:V51 Q56:V63" xr:uid="{79526DF7-910F-40DD-9E9D-A5CC51B84B1A}"/>
    <dataValidation imeMode="hiragana" allowBlank="1" showInputMessage="1" showErrorMessage="1" sqref="U17:AJ20 G14 G18 AO44 BM50:BT51 BC50:BH51 AV48 AN44:AN45 AN50:AN53" xr:uid="{227E4637-CFBC-489A-9FD3-779C00DAF590}"/>
    <dataValidation imeMode="fullKatakana" allowBlank="1" showInputMessage="1" showErrorMessage="1" sqref="G13" xr:uid="{20D43371-9A25-4A26-8E0A-2900FD9AB1D3}"/>
    <dataValidation type="list" allowBlank="1" showInputMessage="1" showErrorMessage="1" sqref="R10 X13:Y13 AC13 AH12 AH10 W10:W12 BL10:BL12" xr:uid="{0E1BC4B0-3B35-4A8B-9016-A811D7CC9364}">
      <formula1>"□,☑"</formula1>
    </dataValidation>
  </dataValidations>
  <pageMargins left="0.59055118110236227" right="0.59055118110236227" top="0.78740157480314965"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9128C-55AB-47D8-9CFD-3875C35EEEA3}">
  <dimension ref="A1:BV134"/>
  <sheetViews>
    <sheetView tabSelected="1" zoomScale="120" zoomScaleNormal="120" workbookViewId="0">
      <selection activeCell="B9" sqref="B9:E10"/>
    </sheetView>
  </sheetViews>
  <sheetFormatPr defaultRowHeight="13.2"/>
  <cols>
    <col min="1" max="1" width="2.5546875" style="778" customWidth="1"/>
    <col min="2" max="2" width="2.5546875" style="122" customWidth="1"/>
    <col min="3" max="36" width="2.5546875" style="6" customWidth="1"/>
    <col min="37" max="73" width="2.5546875" customWidth="1"/>
    <col min="74" max="74" width="60.77734375" style="7" customWidth="1"/>
  </cols>
  <sheetData>
    <row r="1" spans="1:74" s="775" customFormat="1">
      <c r="A1" s="778"/>
      <c r="B1" s="776">
        <v>1</v>
      </c>
      <c r="C1" s="776">
        <v>2</v>
      </c>
      <c r="D1" s="776">
        <v>3</v>
      </c>
      <c r="E1" s="776">
        <v>4</v>
      </c>
      <c r="F1" s="776">
        <v>5</v>
      </c>
      <c r="G1" s="776">
        <v>6</v>
      </c>
      <c r="H1" s="776">
        <v>7</v>
      </c>
      <c r="I1" s="776">
        <v>8</v>
      </c>
      <c r="J1" s="776">
        <v>9</v>
      </c>
      <c r="K1" s="776">
        <v>10</v>
      </c>
      <c r="L1" s="776">
        <v>11</v>
      </c>
      <c r="M1" s="776">
        <v>12</v>
      </c>
      <c r="N1" s="776">
        <v>13</v>
      </c>
      <c r="O1" s="776">
        <v>14</v>
      </c>
      <c r="P1" s="776">
        <v>15</v>
      </c>
      <c r="Q1" s="776">
        <v>16</v>
      </c>
      <c r="R1" s="776">
        <v>17</v>
      </c>
      <c r="S1" s="776">
        <v>18</v>
      </c>
      <c r="T1" s="776">
        <v>19</v>
      </c>
      <c r="U1" s="776">
        <v>20</v>
      </c>
      <c r="V1" s="776">
        <v>21</v>
      </c>
      <c r="W1" s="776">
        <v>22</v>
      </c>
      <c r="X1" s="776">
        <v>23</v>
      </c>
      <c r="Y1" s="776">
        <v>23</v>
      </c>
      <c r="Z1" s="776">
        <v>25</v>
      </c>
      <c r="AA1" s="776">
        <v>26</v>
      </c>
      <c r="AB1" s="776">
        <v>27</v>
      </c>
      <c r="AC1" s="776">
        <v>28</v>
      </c>
      <c r="AD1" s="776">
        <v>29</v>
      </c>
      <c r="AE1" s="776">
        <v>30</v>
      </c>
      <c r="AF1" s="776">
        <v>31</v>
      </c>
      <c r="AG1" s="776">
        <v>32</v>
      </c>
      <c r="AH1" s="776">
        <v>33</v>
      </c>
      <c r="AI1" s="776">
        <v>34</v>
      </c>
      <c r="AJ1" s="776">
        <v>35</v>
      </c>
      <c r="AL1" s="776">
        <v>1</v>
      </c>
      <c r="AM1" s="776">
        <v>2</v>
      </c>
      <c r="AN1" s="776">
        <v>3</v>
      </c>
      <c r="AO1" s="776">
        <v>4</v>
      </c>
      <c r="AP1" s="776">
        <v>5</v>
      </c>
      <c r="AQ1" s="776">
        <v>6</v>
      </c>
      <c r="AR1" s="776">
        <v>7</v>
      </c>
      <c r="AS1" s="776">
        <v>8</v>
      </c>
      <c r="AT1" s="776">
        <v>9</v>
      </c>
      <c r="AU1" s="776">
        <v>10</v>
      </c>
      <c r="AV1" s="776">
        <v>11</v>
      </c>
      <c r="AW1" s="776">
        <v>12</v>
      </c>
      <c r="AX1" s="776">
        <v>13</v>
      </c>
      <c r="AY1" s="776">
        <v>14</v>
      </c>
      <c r="AZ1" s="776">
        <v>15</v>
      </c>
      <c r="BA1" s="776">
        <v>16</v>
      </c>
      <c r="BB1" s="776">
        <v>17</v>
      </c>
      <c r="BC1" s="776">
        <v>18</v>
      </c>
      <c r="BD1" s="776">
        <v>19</v>
      </c>
      <c r="BE1" s="776">
        <v>20</v>
      </c>
      <c r="BF1" s="776">
        <v>21</v>
      </c>
      <c r="BG1" s="776">
        <v>22</v>
      </c>
      <c r="BH1" s="776">
        <v>23</v>
      </c>
      <c r="BI1" s="776">
        <v>23</v>
      </c>
      <c r="BJ1" s="776">
        <v>25</v>
      </c>
      <c r="BK1" s="776">
        <v>26</v>
      </c>
      <c r="BL1" s="776">
        <v>27</v>
      </c>
      <c r="BM1" s="776">
        <v>28</v>
      </c>
      <c r="BN1" s="776">
        <v>29</v>
      </c>
      <c r="BO1" s="776">
        <v>30</v>
      </c>
      <c r="BP1" s="776">
        <v>31</v>
      </c>
      <c r="BQ1" s="776">
        <v>32</v>
      </c>
      <c r="BR1" s="776">
        <v>33</v>
      </c>
      <c r="BS1" s="776">
        <v>34</v>
      </c>
      <c r="BT1" s="776">
        <v>35</v>
      </c>
      <c r="BV1" s="777"/>
    </row>
    <row r="2" spans="1:74" ht="12.6" customHeight="1" thickBot="1">
      <c r="A2" s="779">
        <v>1</v>
      </c>
      <c r="B2" s="35" t="s">
        <v>272</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L2" s="35" t="str">
        <f>+B2</f>
        <v>様式１０－２</v>
      </c>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row>
    <row r="3" spans="1:74" ht="12.6" customHeight="1" thickTop="1">
      <c r="A3" s="779">
        <v>2</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row>
    <row r="4" spans="1:74" ht="12.6" customHeight="1">
      <c r="A4" s="779">
        <v>3</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row>
    <row r="5" spans="1:74" ht="12.6" customHeight="1" thickBot="1">
      <c r="A5" s="779">
        <v>4</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V5" s="772"/>
    </row>
    <row r="6" spans="1:74" ht="12.6" customHeight="1" thickTop="1">
      <c r="A6" s="779">
        <v>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L6" s="36" t="str">
        <f>"被保険者　：　"&amp;B9&amp;"・"&amp;F9&amp;"　"&amp;$J$9</f>
        <v>被保険者　：　・　</v>
      </c>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row>
    <row r="7" spans="1:74" ht="12.6" customHeight="1">
      <c r="A7" s="779">
        <v>6</v>
      </c>
      <c r="B7" s="116"/>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row>
    <row r="8" spans="1:74" ht="12.6" customHeight="1">
      <c r="A8" s="779">
        <v>7</v>
      </c>
      <c r="B8" s="743" t="s">
        <v>66</v>
      </c>
      <c r="C8" s="744"/>
      <c r="D8" s="744"/>
      <c r="E8" s="744"/>
      <c r="F8" s="751" t="s">
        <v>67</v>
      </c>
      <c r="G8" s="752"/>
      <c r="H8" s="744"/>
      <c r="I8" s="753"/>
      <c r="J8" s="744" t="s">
        <v>68</v>
      </c>
      <c r="K8" s="745"/>
      <c r="L8" s="745"/>
      <c r="M8" s="745"/>
      <c r="N8" s="745"/>
      <c r="O8" s="745"/>
      <c r="P8" s="745"/>
      <c r="Q8" s="745"/>
      <c r="R8" s="745"/>
      <c r="S8" s="745"/>
      <c r="T8" s="744"/>
      <c r="U8" s="744"/>
      <c r="V8" s="754"/>
      <c r="W8" s="743"/>
      <c r="X8" s="744"/>
      <c r="Y8" s="744"/>
      <c r="Z8" s="745"/>
      <c r="AA8" s="745"/>
      <c r="AB8" s="749" t="s">
        <v>35</v>
      </c>
      <c r="AC8" s="129" t="s">
        <v>37</v>
      </c>
      <c r="AD8" s="635"/>
      <c r="AE8" s="12" t="s">
        <v>0</v>
      </c>
      <c r="AF8" s="13"/>
      <c r="AG8" s="12" t="s">
        <v>1</v>
      </c>
      <c r="AH8" s="14"/>
      <c r="AI8" s="13" t="s">
        <v>6</v>
      </c>
      <c r="AJ8" s="15"/>
      <c r="AL8" s="1491" t="s">
        <v>309</v>
      </c>
      <c r="AM8" s="59" t="s">
        <v>42</v>
      </c>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1"/>
    </row>
    <row r="9" spans="1:74" ht="12.6" customHeight="1">
      <c r="A9" s="779">
        <v>8</v>
      </c>
      <c r="B9" s="1314"/>
      <c r="C9" s="1315"/>
      <c r="D9" s="1315"/>
      <c r="E9" s="1316"/>
      <c r="F9" s="1320"/>
      <c r="G9" s="1315"/>
      <c r="H9" s="1315"/>
      <c r="I9" s="1321"/>
      <c r="J9" s="1324"/>
      <c r="K9" s="1325"/>
      <c r="L9" s="1325"/>
      <c r="M9" s="1325"/>
      <c r="N9" s="1325"/>
      <c r="O9" s="1325"/>
      <c r="P9" s="1325"/>
      <c r="Q9" s="1325"/>
      <c r="R9" s="1325"/>
      <c r="S9" s="1325"/>
      <c r="T9" s="1325"/>
      <c r="U9" s="1325"/>
      <c r="V9" s="1326"/>
      <c r="W9" s="700" t="s">
        <v>69</v>
      </c>
      <c r="X9" s="340"/>
      <c r="Y9" s="746"/>
      <c r="Z9" s="747"/>
      <c r="AA9" s="747"/>
      <c r="AB9" s="464"/>
      <c r="AC9" s="27"/>
      <c r="AD9" s="293"/>
      <c r="AE9" s="1330"/>
      <c r="AF9" s="1331"/>
      <c r="AG9" s="1330"/>
      <c r="AH9" s="1331"/>
      <c r="AI9" s="1330"/>
      <c r="AJ9" s="1334"/>
      <c r="AL9" s="1492"/>
      <c r="AM9" s="62" t="s">
        <v>53</v>
      </c>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4"/>
    </row>
    <row r="10" spans="1:74" ht="12.6" customHeight="1">
      <c r="A10" s="779">
        <v>9</v>
      </c>
      <c r="B10" s="1317"/>
      <c r="C10" s="1318"/>
      <c r="D10" s="1318"/>
      <c r="E10" s="1319"/>
      <c r="F10" s="1322"/>
      <c r="G10" s="1318"/>
      <c r="H10" s="1318"/>
      <c r="I10" s="1323"/>
      <c r="J10" s="1327"/>
      <c r="K10" s="1328"/>
      <c r="L10" s="1328"/>
      <c r="M10" s="1328"/>
      <c r="N10" s="1328"/>
      <c r="O10" s="1328"/>
      <c r="P10" s="1328"/>
      <c r="Q10" s="1328"/>
      <c r="R10" s="1328"/>
      <c r="S10" s="1328"/>
      <c r="T10" s="1328"/>
      <c r="U10" s="1328"/>
      <c r="V10" s="1329"/>
      <c r="W10" s="356"/>
      <c r="X10" s="585"/>
      <c r="Y10" s="585"/>
      <c r="Z10" s="331"/>
      <c r="AA10" s="331"/>
      <c r="AB10" s="735" t="s">
        <v>35</v>
      </c>
      <c r="AC10" s="10" t="s">
        <v>3</v>
      </c>
      <c r="AD10" s="45"/>
      <c r="AE10" s="1332"/>
      <c r="AF10" s="1333"/>
      <c r="AG10" s="1332"/>
      <c r="AH10" s="1333"/>
      <c r="AI10" s="1332"/>
      <c r="AJ10" s="1335"/>
      <c r="AL10" s="1492"/>
      <c r="AM10" s="62" t="s">
        <v>54</v>
      </c>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4"/>
    </row>
    <row r="11" spans="1:74" ht="12.6" customHeight="1">
      <c r="A11" s="779">
        <v>10</v>
      </c>
      <c r="B11" s="1341" t="s">
        <v>303</v>
      </c>
      <c r="C11" s="637" t="s">
        <v>286</v>
      </c>
      <c r="D11" s="638"/>
      <c r="E11" s="638"/>
      <c r="F11" s="638"/>
      <c r="G11" s="638"/>
      <c r="H11" s="638"/>
      <c r="I11" s="638"/>
      <c r="J11" s="639"/>
      <c r="K11" s="636"/>
      <c r="L11" s="129"/>
      <c r="M11" s="130"/>
      <c r="N11" s="12" t="s">
        <v>0</v>
      </c>
      <c r="O11" s="13"/>
      <c r="P11" s="12" t="s">
        <v>1</v>
      </c>
      <c r="Q11" s="14"/>
      <c r="R11" s="13" t="s">
        <v>6</v>
      </c>
      <c r="S11" s="13"/>
      <c r="T11" s="634"/>
      <c r="U11" s="49"/>
      <c r="V11" s="129"/>
      <c r="W11" s="635"/>
      <c r="X11" s="12" t="s">
        <v>0</v>
      </c>
      <c r="Y11" s="13"/>
      <c r="Z11" s="12" t="s">
        <v>1</v>
      </c>
      <c r="AA11" s="14"/>
      <c r="AB11" s="13" t="s">
        <v>6</v>
      </c>
      <c r="AC11" s="13"/>
      <c r="AD11" s="647"/>
      <c r="AE11" s="638"/>
      <c r="AF11" s="640"/>
      <c r="AG11" s="85"/>
      <c r="AH11" s="633"/>
      <c r="AI11" s="633"/>
      <c r="AJ11" s="739"/>
      <c r="AL11" s="1492"/>
      <c r="AM11" s="699"/>
      <c r="AN11" s="68"/>
      <c r="AO11" s="1277" t="s">
        <v>35</v>
      </c>
      <c r="AP11" s="1150" t="s">
        <v>367</v>
      </c>
      <c r="AQ11" s="1150"/>
      <c r="AR11" s="1150"/>
      <c r="AS11" s="1150"/>
      <c r="AT11" s="66"/>
      <c r="AU11" s="67"/>
      <c r="AV11" s="68"/>
      <c r="AW11" s="1277" t="s">
        <v>35</v>
      </c>
      <c r="AX11" s="1150" t="s">
        <v>314</v>
      </c>
      <c r="AY11" s="1150"/>
      <c r="AZ11" s="1150"/>
      <c r="BA11" s="1363" t="s">
        <v>35</v>
      </c>
      <c r="BB11" s="1150" t="s">
        <v>56</v>
      </c>
      <c r="BC11" s="1150"/>
      <c r="BD11" s="1150"/>
      <c r="BE11" s="66"/>
      <c r="BF11" s="67"/>
      <c r="BG11" s="68"/>
      <c r="BH11" s="1277" t="s">
        <v>35</v>
      </c>
      <c r="BI11" s="1150" t="s">
        <v>60</v>
      </c>
      <c r="BJ11" s="1150"/>
      <c r="BK11" s="1151"/>
      <c r="BL11" s="1344" t="s">
        <v>63</v>
      </c>
      <c r="BM11" s="1345"/>
      <c r="BN11" s="1346"/>
      <c r="BO11" s="66"/>
      <c r="BP11" s="66"/>
      <c r="BQ11" s="1350"/>
      <c r="BR11" s="1351"/>
      <c r="BS11" s="66"/>
      <c r="BT11" s="69"/>
    </row>
    <row r="12" spans="1:74" ht="12.6" customHeight="1">
      <c r="A12" s="779">
        <v>11</v>
      </c>
      <c r="B12" s="1342"/>
      <c r="C12" s="641" t="s">
        <v>287</v>
      </c>
      <c r="D12" s="642"/>
      <c r="E12" s="642"/>
      <c r="F12" s="642"/>
      <c r="G12" s="642"/>
      <c r="H12" s="642"/>
      <c r="I12" s="642"/>
      <c r="J12" s="643"/>
      <c r="K12" s="464"/>
      <c r="L12" s="27" t="s">
        <v>40</v>
      </c>
      <c r="M12" s="133"/>
      <c r="N12" s="1330"/>
      <c r="O12" s="1331"/>
      <c r="P12" s="1330"/>
      <c r="Q12" s="1331"/>
      <c r="R12" s="1330"/>
      <c r="S12" s="1336"/>
      <c r="T12" s="502" t="s">
        <v>117</v>
      </c>
      <c r="U12" s="26"/>
      <c r="V12" s="27" t="s">
        <v>40</v>
      </c>
      <c r="W12" s="293"/>
      <c r="X12" s="1330"/>
      <c r="Y12" s="1331"/>
      <c r="Z12" s="1330"/>
      <c r="AA12" s="1331"/>
      <c r="AB12" s="1330"/>
      <c r="AC12" s="1336"/>
      <c r="AD12" s="650" t="s">
        <v>118</v>
      </c>
      <c r="AE12" s="642"/>
      <c r="AF12" s="644"/>
      <c r="AG12" s="1286" t="str">
        <f>IF(ISERROR(calc!$D$4-calc!$D$3+1)=TRUE,"",calc!$D$4-calc!$D$3+1)</f>
        <v/>
      </c>
      <c r="AH12" s="1287"/>
      <c r="AI12" s="1287"/>
      <c r="AJ12" s="1288"/>
      <c r="AL12" s="1492"/>
      <c r="AM12" s="700" t="s">
        <v>316</v>
      </c>
      <c r="AN12" s="72"/>
      <c r="AO12" s="1278"/>
      <c r="AP12" s="1005"/>
      <c r="AQ12" s="1005"/>
      <c r="AR12" s="1005"/>
      <c r="AS12" s="1005"/>
      <c r="AT12" s="70"/>
      <c r="AU12" s="71" t="s">
        <v>64</v>
      </c>
      <c r="AV12" s="72"/>
      <c r="AW12" s="1278"/>
      <c r="AX12" s="1005"/>
      <c r="AY12" s="1005"/>
      <c r="AZ12" s="1005"/>
      <c r="BA12" s="1359"/>
      <c r="BB12" s="1005"/>
      <c r="BC12" s="1005"/>
      <c r="BD12" s="1005"/>
      <c r="BE12" s="70"/>
      <c r="BF12" s="71" t="s">
        <v>58</v>
      </c>
      <c r="BG12" s="72"/>
      <c r="BH12" s="1278"/>
      <c r="BI12" s="1005"/>
      <c r="BJ12" s="1005"/>
      <c r="BK12" s="1361"/>
      <c r="BL12" s="1354"/>
      <c r="BM12" s="1355"/>
      <c r="BN12" s="1356"/>
      <c r="BO12" s="74" t="s">
        <v>65</v>
      </c>
      <c r="BP12" s="74"/>
      <c r="BQ12" s="1357"/>
      <c r="BR12" s="1358"/>
      <c r="BS12" s="74" t="s">
        <v>44</v>
      </c>
      <c r="BT12" s="75"/>
    </row>
    <row r="13" spans="1:74" ht="12.6" customHeight="1">
      <c r="A13" s="779">
        <v>12</v>
      </c>
      <c r="B13" s="1342"/>
      <c r="C13" s="645" t="s">
        <v>282</v>
      </c>
      <c r="D13" s="646"/>
      <c r="E13" s="646"/>
      <c r="F13" s="646"/>
      <c r="G13" s="646"/>
      <c r="H13" s="646"/>
      <c r="I13" s="646"/>
      <c r="J13" s="345"/>
      <c r="K13" s="481"/>
      <c r="L13" s="10"/>
      <c r="M13" s="45"/>
      <c r="N13" s="1332"/>
      <c r="O13" s="1333"/>
      <c r="P13" s="1332"/>
      <c r="Q13" s="1333"/>
      <c r="R13" s="1332"/>
      <c r="S13" s="1337"/>
      <c r="T13" s="631"/>
      <c r="U13" s="97"/>
      <c r="V13" s="10"/>
      <c r="W13" s="45"/>
      <c r="X13" s="1332"/>
      <c r="Y13" s="1333"/>
      <c r="Z13" s="1332"/>
      <c r="AA13" s="1333"/>
      <c r="AB13" s="1332"/>
      <c r="AC13" s="1337"/>
      <c r="AD13" s="657"/>
      <c r="AE13" s="646"/>
      <c r="AF13" s="660"/>
      <c r="AG13" s="1289"/>
      <c r="AH13" s="1290"/>
      <c r="AI13" s="1290"/>
      <c r="AJ13" s="1291"/>
      <c r="AL13" s="1492"/>
      <c r="AM13" s="700" t="s">
        <v>59</v>
      </c>
      <c r="AN13" s="72"/>
      <c r="AO13" s="1278" t="s">
        <v>35</v>
      </c>
      <c r="AP13" s="1005" t="s">
        <v>317</v>
      </c>
      <c r="AQ13" s="1005"/>
      <c r="AR13" s="1005"/>
      <c r="AS13" s="1005"/>
      <c r="AT13" s="70"/>
      <c r="AU13" s="71" t="s">
        <v>57</v>
      </c>
      <c r="AV13" s="72"/>
      <c r="AW13" s="1278" t="s">
        <v>35</v>
      </c>
      <c r="AX13" s="1005" t="s">
        <v>55</v>
      </c>
      <c r="AY13" s="1005"/>
      <c r="AZ13" s="1005"/>
      <c r="BA13" s="1359" t="s">
        <v>35</v>
      </c>
      <c r="BB13" s="1005" t="s">
        <v>49</v>
      </c>
      <c r="BC13" s="1005"/>
      <c r="BD13" s="1005"/>
      <c r="BE13" s="73"/>
      <c r="BF13" s="71" t="s">
        <v>59</v>
      </c>
      <c r="BG13" s="72"/>
      <c r="BH13" s="1278" t="s">
        <v>35</v>
      </c>
      <c r="BI13" s="1005" t="s">
        <v>61</v>
      </c>
      <c r="BJ13" s="1005"/>
      <c r="BK13" s="1361"/>
      <c r="BL13" s="1344" t="s">
        <v>62</v>
      </c>
      <c r="BM13" s="1345"/>
      <c r="BN13" s="1346"/>
      <c r="BO13" s="70"/>
      <c r="BP13" s="70"/>
      <c r="BQ13" s="1350"/>
      <c r="BR13" s="1351"/>
      <c r="BS13" s="70"/>
      <c r="BT13" s="77"/>
    </row>
    <row r="14" spans="1:74" ht="12.6" customHeight="1">
      <c r="A14" s="779">
        <v>13</v>
      </c>
      <c r="B14" s="1342"/>
      <c r="C14" s="641"/>
      <c r="D14" s="193"/>
      <c r="E14" s="642"/>
      <c r="F14" s="131"/>
      <c r="G14" s="647" t="s">
        <v>289</v>
      </c>
      <c r="H14" s="246"/>
      <c r="I14" s="638"/>
      <c r="J14" s="648"/>
      <c r="K14" s="636"/>
      <c r="L14" s="129"/>
      <c r="M14" s="130"/>
      <c r="N14" s="12" t="s">
        <v>0</v>
      </c>
      <c r="O14" s="13"/>
      <c r="P14" s="12" t="s">
        <v>1</v>
      </c>
      <c r="Q14" s="14"/>
      <c r="R14" s="13" t="s">
        <v>6</v>
      </c>
      <c r="S14" s="13"/>
      <c r="T14" s="647" t="s">
        <v>281</v>
      </c>
      <c r="U14" s="638"/>
      <c r="V14" s="639"/>
      <c r="W14" s="649"/>
      <c r="X14" s="636"/>
      <c r="Y14" s="129"/>
      <c r="Z14" s="130"/>
      <c r="AA14" s="12" t="s">
        <v>0</v>
      </c>
      <c r="AB14" s="13"/>
      <c r="AC14" s="12" t="s">
        <v>1</v>
      </c>
      <c r="AD14" s="14"/>
      <c r="AE14" s="12" t="s">
        <v>6</v>
      </c>
      <c r="AF14" s="14"/>
      <c r="AG14" s="750" t="s">
        <v>35</v>
      </c>
      <c r="AH14" s="633" t="s">
        <v>255</v>
      </c>
      <c r="AI14" s="633"/>
      <c r="AJ14" s="84"/>
      <c r="AL14" s="1492"/>
      <c r="AM14" s="356"/>
      <c r="AN14" s="81"/>
      <c r="AO14" s="1279"/>
      <c r="AP14" s="1198"/>
      <c r="AQ14" s="1198"/>
      <c r="AR14" s="1198"/>
      <c r="AS14" s="1198"/>
      <c r="AT14" s="79"/>
      <c r="AU14" s="80"/>
      <c r="AV14" s="81"/>
      <c r="AW14" s="1279"/>
      <c r="AX14" s="1198"/>
      <c r="AY14" s="1198"/>
      <c r="AZ14" s="1198"/>
      <c r="BA14" s="1360"/>
      <c r="BB14" s="1198"/>
      <c r="BC14" s="1198"/>
      <c r="BD14" s="1198"/>
      <c r="BE14" s="82"/>
      <c r="BF14" s="80"/>
      <c r="BG14" s="81"/>
      <c r="BH14" s="1279"/>
      <c r="BI14" s="1198"/>
      <c r="BJ14" s="1198"/>
      <c r="BK14" s="1362"/>
      <c r="BL14" s="1347"/>
      <c r="BM14" s="1348"/>
      <c r="BN14" s="1349"/>
      <c r="BO14" s="79" t="s">
        <v>65</v>
      </c>
      <c r="BP14" s="79"/>
      <c r="BQ14" s="1352"/>
      <c r="BR14" s="1353"/>
      <c r="BS14" s="79" t="s">
        <v>44</v>
      </c>
      <c r="BT14" s="83"/>
    </row>
    <row r="15" spans="1:74" ht="12.6" customHeight="1">
      <c r="A15" s="779">
        <v>14</v>
      </c>
      <c r="B15" s="1342"/>
      <c r="C15" s="641"/>
      <c r="D15" s="642"/>
      <c r="E15" s="642"/>
      <c r="F15" s="131"/>
      <c r="G15" s="650" t="s">
        <v>290</v>
      </c>
      <c r="H15" s="131"/>
      <c r="I15" s="642"/>
      <c r="J15" s="651"/>
      <c r="K15" s="464"/>
      <c r="L15" s="27" t="s">
        <v>40</v>
      </c>
      <c r="M15" s="133"/>
      <c r="N15" s="1330"/>
      <c r="O15" s="1331"/>
      <c r="P15" s="1330"/>
      <c r="Q15" s="1331"/>
      <c r="R15" s="1330"/>
      <c r="S15" s="1336"/>
      <c r="T15" s="650" t="s">
        <v>290</v>
      </c>
      <c r="U15" s="642"/>
      <c r="V15" s="643"/>
      <c r="W15" s="272"/>
      <c r="X15" s="464"/>
      <c r="Y15" s="27" t="s">
        <v>40</v>
      </c>
      <c r="Z15" s="133"/>
      <c r="AA15" s="1330"/>
      <c r="AB15" s="1331"/>
      <c r="AC15" s="1330"/>
      <c r="AD15" s="1331"/>
      <c r="AE15" s="1330"/>
      <c r="AF15" s="1331"/>
      <c r="AG15" s="26"/>
      <c r="AH15" s="652"/>
      <c r="AI15" s="652"/>
      <c r="AJ15" s="3"/>
      <c r="AL15" s="1492"/>
      <c r="AM15" s="8"/>
      <c r="AN15" s="2"/>
      <c r="AO15" s="2"/>
      <c r="AP15" s="2"/>
      <c r="AQ15" s="2"/>
      <c r="AR15" s="1"/>
      <c r="AS15" s="1"/>
      <c r="AT15" s="1"/>
      <c r="AU15" s="1"/>
      <c r="AV15" s="84"/>
      <c r="AW15" s="8"/>
      <c r="AX15" s="2"/>
      <c r="AY15" s="2"/>
      <c r="AZ15" s="2"/>
      <c r="BA15" s="2"/>
      <c r="BB15" s="84"/>
      <c r="BC15" s="48"/>
      <c r="BD15" s="85"/>
      <c r="BE15" s="86" t="s">
        <v>48</v>
      </c>
      <c r="BF15" s="87"/>
      <c r="BG15" s="87"/>
      <c r="BH15" s="87"/>
      <c r="BI15" s="88"/>
      <c r="BJ15" s="88"/>
      <c r="BK15" s="87"/>
      <c r="BL15" s="87"/>
      <c r="BM15" s="87"/>
      <c r="BN15" s="87"/>
      <c r="BO15" s="88"/>
      <c r="BP15" s="88"/>
      <c r="BQ15" s="87"/>
      <c r="BR15" s="87"/>
      <c r="BS15" s="89"/>
      <c r="BT15" s="90"/>
    </row>
    <row r="16" spans="1:74" ht="12.6" customHeight="1">
      <c r="A16" s="779">
        <v>15</v>
      </c>
      <c r="B16" s="1342"/>
      <c r="C16" s="641" t="s">
        <v>294</v>
      </c>
      <c r="D16" s="642"/>
      <c r="E16" s="642"/>
      <c r="F16" s="131"/>
      <c r="G16" s="650"/>
      <c r="H16" s="131"/>
      <c r="I16" s="642"/>
      <c r="J16" s="651"/>
      <c r="K16" s="464"/>
      <c r="L16" s="27"/>
      <c r="M16" s="293"/>
      <c r="N16" s="1338"/>
      <c r="O16" s="1339"/>
      <c r="P16" s="1338"/>
      <c r="Q16" s="1339"/>
      <c r="R16" s="1338"/>
      <c r="S16" s="1340"/>
      <c r="T16" s="650"/>
      <c r="U16" s="642"/>
      <c r="V16" s="643"/>
      <c r="W16" s="272"/>
      <c r="X16" s="464"/>
      <c r="Y16" s="27"/>
      <c r="Z16" s="293"/>
      <c r="AA16" s="1338"/>
      <c r="AB16" s="1339"/>
      <c r="AC16" s="1338"/>
      <c r="AD16" s="1339"/>
      <c r="AE16" s="1338"/>
      <c r="AF16" s="1339"/>
      <c r="AG16" s="736" t="s">
        <v>35</v>
      </c>
      <c r="AH16" s="652" t="s">
        <v>284</v>
      </c>
      <c r="AI16" s="652"/>
      <c r="AJ16" s="3"/>
      <c r="AL16" s="1492"/>
      <c r="AM16" s="58" t="s">
        <v>41</v>
      </c>
      <c r="AN16" s="29"/>
      <c r="AO16" s="29"/>
      <c r="AP16" s="29"/>
      <c r="AQ16" s="29"/>
      <c r="AR16" s="30"/>
      <c r="AS16" s="30"/>
      <c r="AT16" s="30"/>
      <c r="AU16" s="30"/>
      <c r="AV16" s="3"/>
      <c r="AW16" s="109" t="s">
        <v>70</v>
      </c>
      <c r="AX16" s="35"/>
      <c r="AY16" s="29"/>
      <c r="AZ16" s="29"/>
      <c r="BA16" s="29"/>
      <c r="BB16" s="3"/>
      <c r="BC16" s="8"/>
      <c r="BD16" s="2"/>
      <c r="BE16" s="13" t="str">
        <f>IF(BC17&lt;&gt;"","年","")</f>
        <v/>
      </c>
      <c r="BF16" s="588"/>
      <c r="BG16" s="12" t="str">
        <f>IF(BG17&lt;&gt;"","月","")</f>
        <v/>
      </c>
      <c r="BH16" s="14"/>
      <c r="BI16" s="8"/>
      <c r="BJ16" s="2"/>
      <c r="BK16" s="13" t="str">
        <f>IF(BI17&lt;&gt;"","年","")</f>
        <v/>
      </c>
      <c r="BL16" s="588"/>
      <c r="BM16" s="12" t="str">
        <f>IF(BM17&lt;&gt;"","月","")</f>
        <v/>
      </c>
      <c r="BN16" s="14"/>
      <c r="BO16" s="8"/>
      <c r="BP16" s="2"/>
      <c r="BQ16" s="13" t="str">
        <f>IF(BO17&lt;&gt;"","年","")</f>
        <v/>
      </c>
      <c r="BR16" s="588"/>
      <c r="BS16" s="12" t="str">
        <f>IF(BS17&lt;&gt;"","月","")</f>
        <v/>
      </c>
      <c r="BT16" s="15"/>
    </row>
    <row r="17" spans="1:74" ht="12.6" customHeight="1">
      <c r="A17" s="779">
        <v>16</v>
      </c>
      <c r="B17" s="1342"/>
      <c r="C17" s="641" t="s">
        <v>288</v>
      </c>
      <c r="D17" s="642"/>
      <c r="E17" s="642"/>
      <c r="F17" s="131"/>
      <c r="G17" s="653" t="s">
        <v>306</v>
      </c>
      <c r="H17" s="600"/>
      <c r="I17" s="654"/>
      <c r="J17" s="655"/>
      <c r="K17" s="463"/>
      <c r="L17" s="257"/>
      <c r="M17" s="454"/>
      <c r="N17" s="259" t="s">
        <v>0</v>
      </c>
      <c r="O17" s="260"/>
      <c r="P17" s="259" t="s">
        <v>1</v>
      </c>
      <c r="Q17" s="261"/>
      <c r="R17" s="260" t="s">
        <v>6</v>
      </c>
      <c r="S17" s="260"/>
      <c r="T17" s="493"/>
      <c r="U17" s="371"/>
      <c r="V17" s="257"/>
      <c r="W17" s="456"/>
      <c r="X17" s="259" t="s">
        <v>0</v>
      </c>
      <c r="Y17" s="260"/>
      <c r="Z17" s="259" t="s">
        <v>1</v>
      </c>
      <c r="AA17" s="261"/>
      <c r="AB17" s="260" t="s">
        <v>6</v>
      </c>
      <c r="AC17" s="260"/>
      <c r="AD17" s="653"/>
      <c r="AE17" s="654"/>
      <c r="AF17" s="656"/>
      <c r="AG17" s="567"/>
      <c r="AH17" s="632"/>
      <c r="AI17" s="632"/>
      <c r="AJ17" s="739"/>
      <c r="AL17" s="1492"/>
      <c r="AM17" s="1216"/>
      <c r="AN17" s="1217"/>
      <c r="AO17" s="1217"/>
      <c r="AP17" s="1217"/>
      <c r="AQ17" s="1217"/>
      <c r="AR17" s="1217"/>
      <c r="AS17" s="1217"/>
      <c r="AT17" s="1217"/>
      <c r="AU17" s="1217"/>
      <c r="AV17" s="1218"/>
      <c r="AW17" s="76" t="s">
        <v>72</v>
      </c>
      <c r="AX17" s="123"/>
      <c r="AY17" s="123"/>
      <c r="AZ17" s="123"/>
      <c r="BA17" s="123"/>
      <c r="BB17" s="523"/>
      <c r="BC17" s="1387" t="str">
        <f>C29</f>
        <v/>
      </c>
      <c r="BD17" s="1388"/>
      <c r="BE17" s="1388"/>
      <c r="BF17" s="1389"/>
      <c r="BG17" s="1380" t="str">
        <f>G29</f>
        <v/>
      </c>
      <c r="BH17" s="1393"/>
      <c r="BI17" s="1387" t="str">
        <f>C33</f>
        <v/>
      </c>
      <c r="BJ17" s="1388"/>
      <c r="BK17" s="1388"/>
      <c r="BL17" s="1389"/>
      <c r="BM17" s="1380" t="str">
        <f>G33</f>
        <v/>
      </c>
      <c r="BN17" s="1393"/>
      <c r="BO17" s="1387" t="str">
        <f>C37</f>
        <v/>
      </c>
      <c r="BP17" s="1388"/>
      <c r="BQ17" s="1388"/>
      <c r="BR17" s="1389"/>
      <c r="BS17" s="1380" t="str">
        <f>G37</f>
        <v/>
      </c>
      <c r="BT17" s="1381"/>
    </row>
    <row r="18" spans="1:74" ht="12.6" customHeight="1">
      <c r="A18" s="779">
        <v>17</v>
      </c>
      <c r="B18" s="1342"/>
      <c r="C18" s="641"/>
      <c r="D18" s="642"/>
      <c r="E18" s="642"/>
      <c r="F18" s="131"/>
      <c r="G18" s="650" t="s">
        <v>307</v>
      </c>
      <c r="H18" s="131"/>
      <c r="I18" s="642"/>
      <c r="J18" s="651"/>
      <c r="K18" s="464"/>
      <c r="L18" s="27" t="s">
        <v>40</v>
      </c>
      <c r="M18" s="133"/>
      <c r="N18" s="1302" t="str">
        <f>calc!$D$8</f>
        <v/>
      </c>
      <c r="O18" s="1303"/>
      <c r="P18" s="1306" t="str">
        <f>calc!$D$8</f>
        <v/>
      </c>
      <c r="Q18" s="1307"/>
      <c r="R18" s="1310" t="str">
        <f>calc!$D$8</f>
        <v/>
      </c>
      <c r="S18" s="1311"/>
      <c r="T18" s="502" t="s">
        <v>117</v>
      </c>
      <c r="U18" s="26"/>
      <c r="V18" s="27" t="s">
        <v>40</v>
      </c>
      <c r="W18" s="293"/>
      <c r="X18" s="1302" t="str">
        <f>calc!$D$9</f>
        <v/>
      </c>
      <c r="Y18" s="1303"/>
      <c r="Z18" s="1306" t="str">
        <f>calc!$D$9</f>
        <v/>
      </c>
      <c r="AA18" s="1307"/>
      <c r="AB18" s="1310" t="str">
        <f>calc!$D$9</f>
        <v/>
      </c>
      <c r="AC18" s="1311"/>
      <c r="AD18" s="650" t="s">
        <v>118</v>
      </c>
      <c r="AE18" s="642"/>
      <c r="AF18" s="644"/>
      <c r="AG18" s="1286" t="str">
        <f>IF(ISERROR(calc!$D$9-calc!$D$8+1)=TRUE,"",calc!$D$9-calc!$D$8+1)</f>
        <v/>
      </c>
      <c r="AH18" s="1287"/>
      <c r="AI18" s="1287"/>
      <c r="AJ18" s="1288"/>
      <c r="AL18" s="1492"/>
      <c r="AM18" s="1219"/>
      <c r="AN18" s="1220"/>
      <c r="AO18" s="1220"/>
      <c r="AP18" s="1220"/>
      <c r="AQ18" s="1220"/>
      <c r="AR18" s="1220"/>
      <c r="AS18" s="1220"/>
      <c r="AT18" s="1220"/>
      <c r="AU18" s="1220"/>
      <c r="AV18" s="1221"/>
      <c r="AW18" s="76" t="s">
        <v>73</v>
      </c>
      <c r="AX18" s="123"/>
      <c r="AY18" s="123"/>
      <c r="AZ18" s="123"/>
      <c r="BA18" s="123"/>
      <c r="BB18" s="523"/>
      <c r="BC18" s="1390"/>
      <c r="BD18" s="1391"/>
      <c r="BE18" s="1391"/>
      <c r="BF18" s="1392"/>
      <c r="BG18" s="1382"/>
      <c r="BH18" s="1394"/>
      <c r="BI18" s="1390"/>
      <c r="BJ18" s="1391"/>
      <c r="BK18" s="1391"/>
      <c r="BL18" s="1392"/>
      <c r="BM18" s="1382"/>
      <c r="BN18" s="1394"/>
      <c r="BO18" s="1390"/>
      <c r="BP18" s="1391"/>
      <c r="BQ18" s="1391"/>
      <c r="BR18" s="1392"/>
      <c r="BS18" s="1382"/>
      <c r="BT18" s="1383"/>
    </row>
    <row r="19" spans="1:74" ht="12.6" customHeight="1">
      <c r="A19" s="779">
        <v>18</v>
      </c>
      <c r="B19" s="1342"/>
      <c r="C19" s="641"/>
      <c r="D19" s="642"/>
      <c r="E19" s="642"/>
      <c r="F19" s="131"/>
      <c r="G19" s="657"/>
      <c r="H19" s="658"/>
      <c r="I19" s="646"/>
      <c r="J19" s="659"/>
      <c r="K19" s="481"/>
      <c r="L19" s="10"/>
      <c r="M19" s="45"/>
      <c r="N19" s="1304"/>
      <c r="O19" s="1305"/>
      <c r="P19" s="1308"/>
      <c r="Q19" s="1309"/>
      <c r="R19" s="1312"/>
      <c r="S19" s="1313"/>
      <c r="T19" s="631"/>
      <c r="U19" s="97"/>
      <c r="V19" s="10"/>
      <c r="W19" s="45"/>
      <c r="X19" s="1304"/>
      <c r="Y19" s="1305"/>
      <c r="Z19" s="1308"/>
      <c r="AA19" s="1309"/>
      <c r="AB19" s="1312"/>
      <c r="AC19" s="1313"/>
      <c r="AD19" s="657"/>
      <c r="AE19" s="646"/>
      <c r="AF19" s="660"/>
      <c r="AG19" s="1289"/>
      <c r="AH19" s="1290"/>
      <c r="AI19" s="1290"/>
      <c r="AJ19" s="1291"/>
      <c r="AL19" s="1492"/>
      <c r="AM19" s="48" t="s">
        <v>43</v>
      </c>
      <c r="AN19" s="92"/>
      <c r="AO19" s="92"/>
      <c r="AP19" s="92"/>
      <c r="AQ19" s="92"/>
      <c r="AR19" s="92"/>
      <c r="AS19" s="49"/>
      <c r="AT19" s="93"/>
      <c r="AU19" s="18"/>
      <c r="AV19" s="19"/>
      <c r="AW19" s="1029" t="s">
        <v>52</v>
      </c>
      <c r="AX19" s="1228"/>
      <c r="AY19" s="1228"/>
      <c r="AZ19" s="1228"/>
      <c r="BA19" s="1228"/>
      <c r="BB19" s="1384"/>
      <c r="BC19" s="1374"/>
      <c r="BD19" s="1375"/>
      <c r="BE19" s="1375"/>
      <c r="BF19" s="1375"/>
      <c r="BG19" s="1375"/>
      <c r="BH19" s="94" t="str">
        <f>IF(BC$17&lt;&gt;"","日","")</f>
        <v/>
      </c>
      <c r="BI19" s="1374"/>
      <c r="BJ19" s="1375"/>
      <c r="BK19" s="1375"/>
      <c r="BL19" s="1375"/>
      <c r="BM19" s="1375"/>
      <c r="BN19" s="94" t="str">
        <f>IF(BI$17&lt;&gt;"","日","")</f>
        <v/>
      </c>
      <c r="BO19" s="1374"/>
      <c r="BP19" s="1375"/>
      <c r="BQ19" s="1375"/>
      <c r="BR19" s="1375"/>
      <c r="BS19" s="1375"/>
      <c r="BT19" s="94" t="str">
        <f>IF(BO$17&lt;&gt;"","日","")</f>
        <v/>
      </c>
    </row>
    <row r="20" spans="1:74" ht="12.6" customHeight="1">
      <c r="A20" s="779">
        <v>19</v>
      </c>
      <c r="B20" s="1342"/>
      <c r="C20" s="637" t="s">
        <v>295</v>
      </c>
      <c r="D20" s="47"/>
      <c r="E20" s="638"/>
      <c r="F20" s="649"/>
      <c r="G20" s="661" t="s">
        <v>291</v>
      </c>
      <c r="H20" s="662"/>
      <c r="I20" s="662"/>
      <c r="J20" s="663"/>
      <c r="K20" s="636"/>
      <c r="L20" s="129"/>
      <c r="M20" s="130"/>
      <c r="N20" s="12" t="s">
        <v>0</v>
      </c>
      <c r="O20" s="13"/>
      <c r="P20" s="12" t="s">
        <v>1</v>
      </c>
      <c r="Q20" s="14"/>
      <c r="R20" s="13" t="s">
        <v>6</v>
      </c>
      <c r="S20" s="13"/>
      <c r="T20" s="634"/>
      <c r="U20" s="49"/>
      <c r="V20" s="129"/>
      <c r="W20" s="635"/>
      <c r="X20" s="12" t="s">
        <v>0</v>
      </c>
      <c r="Y20" s="13"/>
      <c r="Z20" s="12" t="s">
        <v>1</v>
      </c>
      <c r="AA20" s="14"/>
      <c r="AB20" s="13" t="s">
        <v>6</v>
      </c>
      <c r="AC20" s="13"/>
      <c r="AD20" s="647"/>
      <c r="AE20" s="638"/>
      <c r="AF20" s="640"/>
      <c r="AG20" s="85"/>
      <c r="AH20" s="633"/>
      <c r="AI20" s="633"/>
      <c r="AJ20" s="739"/>
      <c r="AL20" s="1492"/>
      <c r="AM20" s="95" t="s">
        <v>328</v>
      </c>
      <c r="AN20" s="96"/>
      <c r="AO20" s="96"/>
      <c r="AP20" s="96"/>
      <c r="AQ20" s="96"/>
      <c r="AR20" s="96"/>
      <c r="AS20" s="97"/>
      <c r="AT20" s="79"/>
      <c r="AU20" s="98"/>
      <c r="AV20" s="99"/>
      <c r="AW20" s="1385"/>
      <c r="AX20" s="1229"/>
      <c r="AY20" s="1229"/>
      <c r="AZ20" s="1229"/>
      <c r="BA20" s="1229"/>
      <c r="BB20" s="1386"/>
      <c r="BC20" s="1376"/>
      <c r="BD20" s="1377"/>
      <c r="BE20" s="1377"/>
      <c r="BF20" s="1377"/>
      <c r="BG20" s="1377"/>
      <c r="BH20" s="100"/>
      <c r="BI20" s="1376"/>
      <c r="BJ20" s="1377"/>
      <c r="BK20" s="1377"/>
      <c r="BL20" s="1377"/>
      <c r="BM20" s="1377"/>
      <c r="BN20" s="100"/>
      <c r="BO20" s="1376"/>
      <c r="BP20" s="1377"/>
      <c r="BQ20" s="1377"/>
      <c r="BR20" s="1377"/>
      <c r="BS20" s="1377"/>
      <c r="BT20" s="100"/>
    </row>
    <row r="21" spans="1:74" ht="12.6" customHeight="1">
      <c r="A21" s="779">
        <v>20</v>
      </c>
      <c r="B21" s="1342"/>
      <c r="C21" s="641" t="s">
        <v>288</v>
      </c>
      <c r="D21" s="642"/>
      <c r="E21" s="642"/>
      <c r="F21" s="272"/>
      <c r="G21" s="664" t="s">
        <v>292</v>
      </c>
      <c r="H21" s="665"/>
      <c r="I21" s="665"/>
      <c r="J21" s="666"/>
      <c r="K21" s="464"/>
      <c r="L21" s="27" t="s">
        <v>40</v>
      </c>
      <c r="M21" s="133"/>
      <c r="N21" s="1330"/>
      <c r="O21" s="1331"/>
      <c r="P21" s="1330"/>
      <c r="Q21" s="1331"/>
      <c r="R21" s="1330"/>
      <c r="S21" s="1336"/>
      <c r="T21" s="502" t="s">
        <v>117</v>
      </c>
      <c r="U21" s="26"/>
      <c r="V21" s="27" t="s">
        <v>40</v>
      </c>
      <c r="W21" s="293"/>
      <c r="X21" s="1330"/>
      <c r="Y21" s="1331"/>
      <c r="Z21" s="1330"/>
      <c r="AA21" s="1331"/>
      <c r="AB21" s="1330"/>
      <c r="AC21" s="1336"/>
      <c r="AD21" s="650" t="s">
        <v>118</v>
      </c>
      <c r="AE21" s="642"/>
      <c r="AF21" s="644"/>
      <c r="AG21" s="1286" t="str">
        <f>IF(ISERROR(calc!$D$11-calc!$D$10+1)=TRUE,"",calc!$D$11-calc!$D$10+1)</f>
        <v/>
      </c>
      <c r="AH21" s="1287"/>
      <c r="AI21" s="1287"/>
      <c r="AJ21" s="1288"/>
      <c r="AL21" s="1492"/>
      <c r="AM21" s="1397" t="s">
        <v>81</v>
      </c>
      <c r="AN21" s="1399" t="s">
        <v>45</v>
      </c>
      <c r="AO21" s="1400"/>
      <c r="AP21" s="1400"/>
      <c r="AQ21" s="1400"/>
      <c r="AR21" s="1400"/>
      <c r="AS21" s="1400"/>
      <c r="AT21" s="1401"/>
      <c r="AU21" s="1405" t="s">
        <v>50</v>
      </c>
      <c r="AV21" s="1406"/>
      <c r="AW21" s="1407" t="s">
        <v>51</v>
      </c>
      <c r="AX21" s="1408"/>
      <c r="AY21" s="1408"/>
      <c r="AZ21" s="1408"/>
      <c r="BA21" s="1408"/>
      <c r="BB21" s="756"/>
      <c r="BC21" s="1368"/>
      <c r="BD21" s="1369"/>
      <c r="BE21" s="1369"/>
      <c r="BF21" s="1369"/>
      <c r="BG21" s="1369"/>
      <c r="BH21" s="756" t="str">
        <f>IF(BC$17&lt;&gt;"","円","")</f>
        <v/>
      </c>
      <c r="BI21" s="1368"/>
      <c r="BJ21" s="1369"/>
      <c r="BK21" s="1369"/>
      <c r="BL21" s="1369"/>
      <c r="BM21" s="1369"/>
      <c r="BN21" s="756" t="str">
        <f>IF(BI$17&lt;&gt;"","円","")</f>
        <v/>
      </c>
      <c r="BO21" s="1370"/>
      <c r="BP21" s="1371"/>
      <c r="BQ21" s="1371"/>
      <c r="BR21" s="1371"/>
      <c r="BS21" s="1371"/>
      <c r="BT21" s="756" t="str">
        <f>IF(BO$17&lt;&gt;"","円","")</f>
        <v/>
      </c>
    </row>
    <row r="22" spans="1:74" ht="12.6" customHeight="1">
      <c r="A22" s="779">
        <v>21</v>
      </c>
      <c r="B22" s="1343"/>
      <c r="C22" s="645"/>
      <c r="D22" s="646"/>
      <c r="E22" s="646"/>
      <c r="F22" s="534"/>
      <c r="G22" s="667" t="s">
        <v>293</v>
      </c>
      <c r="H22" s="668"/>
      <c r="I22" s="668"/>
      <c r="J22" s="669"/>
      <c r="K22" s="481"/>
      <c r="L22" s="10"/>
      <c r="M22" s="45"/>
      <c r="N22" s="1332"/>
      <c r="O22" s="1333"/>
      <c r="P22" s="1332"/>
      <c r="Q22" s="1333"/>
      <c r="R22" s="1332"/>
      <c r="S22" s="1337"/>
      <c r="T22" s="631"/>
      <c r="U22" s="97"/>
      <c r="V22" s="10"/>
      <c r="W22" s="45"/>
      <c r="X22" s="1332"/>
      <c r="Y22" s="1333"/>
      <c r="Z22" s="1332"/>
      <c r="AA22" s="1333"/>
      <c r="AB22" s="1332"/>
      <c r="AC22" s="1337"/>
      <c r="AD22" s="657"/>
      <c r="AE22" s="646"/>
      <c r="AF22" s="660"/>
      <c r="AG22" s="1289"/>
      <c r="AH22" s="1290"/>
      <c r="AI22" s="1290"/>
      <c r="AJ22" s="1291"/>
      <c r="AL22" s="1492"/>
      <c r="AM22" s="1398"/>
      <c r="AN22" s="1402"/>
      <c r="AO22" s="1403"/>
      <c r="AP22" s="1403"/>
      <c r="AQ22" s="1403"/>
      <c r="AR22" s="1403"/>
      <c r="AS22" s="1403"/>
      <c r="AT22" s="1404"/>
      <c r="AU22" s="101" t="s">
        <v>71</v>
      </c>
      <c r="AV22" s="102"/>
      <c r="AW22" s="1372"/>
      <c r="AX22" s="1373"/>
      <c r="AY22" s="1373"/>
      <c r="AZ22" s="1373"/>
      <c r="BA22" s="1373"/>
      <c r="BB22" s="757" t="s">
        <v>39</v>
      </c>
      <c r="BC22" s="1372"/>
      <c r="BD22" s="1373"/>
      <c r="BE22" s="1373"/>
      <c r="BF22" s="1373"/>
      <c r="BG22" s="1373"/>
      <c r="BH22" s="757" t="str">
        <f t="shared" ref="BH22:BH40" si="0">IF(BC$17&lt;&gt;"","円","")</f>
        <v/>
      </c>
      <c r="BI22" s="1372"/>
      <c r="BJ22" s="1373"/>
      <c r="BK22" s="1373"/>
      <c r="BL22" s="1373"/>
      <c r="BM22" s="1373"/>
      <c r="BN22" s="757" t="str">
        <f t="shared" ref="BN22:BN40" si="1">IF(BI$17&lt;&gt;"","円","")</f>
        <v/>
      </c>
      <c r="BO22" s="1364"/>
      <c r="BP22" s="1365"/>
      <c r="BQ22" s="1365"/>
      <c r="BR22" s="1365"/>
      <c r="BS22" s="1365"/>
      <c r="BT22" s="757" t="str">
        <f t="shared" ref="BT22:BT40" si="2">IF(BO$17&lt;&gt;"","円","")</f>
        <v/>
      </c>
      <c r="BV22" s="701" t="str">
        <f>IF(AND(AN21&lt;&gt;"",AW22="",SUM(BC21:BT22)&lt;&gt;0),"←本来の支給額を入力してください","")</f>
        <v/>
      </c>
    </row>
    <row r="23" spans="1:74" ht="12.6" customHeight="1">
      <c r="A23" s="779">
        <v>22</v>
      </c>
      <c r="B23" s="670"/>
      <c r="C23" s="670"/>
      <c r="D23" s="670"/>
      <c r="E23" s="670"/>
      <c r="F23" s="670"/>
      <c r="G23" s="670"/>
      <c r="H23" s="670"/>
      <c r="I23" s="670"/>
      <c r="J23" s="96"/>
      <c r="K23" s="96"/>
      <c r="L23" s="96"/>
      <c r="M23" s="96"/>
      <c r="N23" s="96"/>
      <c r="O23" s="96"/>
      <c r="P23" s="96"/>
      <c r="Q23" s="96"/>
      <c r="R23" s="96"/>
      <c r="S23" s="96"/>
      <c r="T23" s="96"/>
      <c r="U23" s="96"/>
      <c r="V23" s="96"/>
      <c r="W23" s="96"/>
      <c r="X23" s="96"/>
      <c r="Y23" s="96"/>
      <c r="Z23" s="96"/>
      <c r="AA23" s="96"/>
      <c r="AB23" s="96"/>
      <c r="AC23" s="671"/>
      <c r="AD23" s="671"/>
      <c r="AE23" s="670"/>
      <c r="AF23" s="670"/>
      <c r="AG23" s="670"/>
      <c r="AH23" s="670"/>
      <c r="AI23" s="670"/>
      <c r="AJ23" s="670"/>
      <c r="AL23" s="1492"/>
      <c r="AM23" s="1398"/>
      <c r="AN23" s="1444"/>
      <c r="AO23" s="1445"/>
      <c r="AP23" s="1445"/>
      <c r="AQ23" s="1445"/>
      <c r="AR23" s="1445"/>
      <c r="AS23" s="1445"/>
      <c r="AT23" s="1446"/>
      <c r="AU23" s="1282" t="s">
        <v>50</v>
      </c>
      <c r="AV23" s="1283"/>
      <c r="AW23" s="1378" t="s">
        <v>51</v>
      </c>
      <c r="AX23" s="1379"/>
      <c r="AY23" s="1379"/>
      <c r="AZ23" s="1379"/>
      <c r="BA23" s="1379"/>
      <c r="BB23" s="757"/>
      <c r="BC23" s="1372"/>
      <c r="BD23" s="1373"/>
      <c r="BE23" s="1373"/>
      <c r="BF23" s="1373"/>
      <c r="BG23" s="1373"/>
      <c r="BH23" s="757" t="str">
        <f t="shared" si="0"/>
        <v/>
      </c>
      <c r="BI23" s="1372"/>
      <c r="BJ23" s="1373"/>
      <c r="BK23" s="1373"/>
      <c r="BL23" s="1373"/>
      <c r="BM23" s="1373"/>
      <c r="BN23" s="757" t="str">
        <f t="shared" si="1"/>
        <v/>
      </c>
      <c r="BO23" s="1364"/>
      <c r="BP23" s="1365"/>
      <c r="BQ23" s="1365"/>
      <c r="BR23" s="1365"/>
      <c r="BS23" s="1365"/>
      <c r="BT23" s="757" t="str">
        <f t="shared" si="2"/>
        <v/>
      </c>
    </row>
    <row r="24" spans="1:74" ht="12.6" customHeight="1">
      <c r="A24" s="779">
        <v>23</v>
      </c>
      <c r="B24" s="1491" t="s">
        <v>308</v>
      </c>
      <c r="C24" s="59" t="s">
        <v>312</v>
      </c>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1"/>
      <c r="AL24" s="1492"/>
      <c r="AM24" s="1398"/>
      <c r="AN24" s="1447"/>
      <c r="AO24" s="1448"/>
      <c r="AP24" s="1448"/>
      <c r="AQ24" s="1448"/>
      <c r="AR24" s="1448"/>
      <c r="AS24" s="1448"/>
      <c r="AT24" s="1449"/>
      <c r="AU24" s="103" t="s">
        <v>71</v>
      </c>
      <c r="AV24" s="104"/>
      <c r="AW24" s="1275"/>
      <c r="AX24" s="1276"/>
      <c r="AY24" s="1276"/>
      <c r="AZ24" s="1276"/>
      <c r="BA24" s="1276"/>
      <c r="BB24" s="758" t="s">
        <v>39</v>
      </c>
      <c r="BC24" s="1275"/>
      <c r="BD24" s="1276"/>
      <c r="BE24" s="1276"/>
      <c r="BF24" s="1276"/>
      <c r="BG24" s="1276"/>
      <c r="BH24" s="758" t="str">
        <f t="shared" si="0"/>
        <v/>
      </c>
      <c r="BI24" s="1275"/>
      <c r="BJ24" s="1276"/>
      <c r="BK24" s="1276"/>
      <c r="BL24" s="1276"/>
      <c r="BM24" s="1276"/>
      <c r="BN24" s="758" t="str">
        <f t="shared" si="1"/>
        <v/>
      </c>
      <c r="BO24" s="1366"/>
      <c r="BP24" s="1367"/>
      <c r="BQ24" s="1367"/>
      <c r="BR24" s="1367"/>
      <c r="BS24" s="1367"/>
      <c r="BT24" s="758" t="str">
        <f t="shared" si="2"/>
        <v/>
      </c>
      <c r="BV24" s="701" t="str">
        <f>IF(AND(AN23&lt;&gt;"",AW24="",SUM(BC23:BT24)&lt;&gt;0),"←本来の支給額を入力してください","")</f>
        <v/>
      </c>
    </row>
    <row r="25" spans="1:74" ht="12.6" customHeight="1">
      <c r="A25" s="779">
        <v>23</v>
      </c>
      <c r="B25" s="1492"/>
      <c r="C25" s="62"/>
      <c r="D25" s="63" t="s">
        <v>313</v>
      </c>
      <c r="E25" s="63"/>
      <c r="F25" s="63"/>
      <c r="G25" s="63"/>
      <c r="H25" s="63"/>
      <c r="I25" s="63"/>
      <c r="J25" s="63"/>
      <c r="K25" s="63"/>
      <c r="L25" s="63"/>
      <c r="M25" s="63"/>
      <c r="N25" s="63"/>
      <c r="O25" s="63"/>
      <c r="P25" s="63"/>
      <c r="Q25" s="63"/>
      <c r="R25" s="63"/>
      <c r="S25" s="63"/>
      <c r="T25" s="63"/>
      <c r="U25" s="63"/>
      <c r="V25" s="63"/>
      <c r="W25" s="63"/>
      <c r="X25" s="63"/>
      <c r="Y25" s="59" t="s">
        <v>378</v>
      </c>
      <c r="Z25" s="60"/>
      <c r="AA25" s="60"/>
      <c r="AB25" s="60"/>
      <c r="AC25" s="60"/>
      <c r="AD25" s="60"/>
      <c r="AE25" s="60"/>
      <c r="AF25" s="60"/>
      <c r="AG25" s="60"/>
      <c r="AH25" s="60"/>
      <c r="AI25" s="60"/>
      <c r="AJ25" s="61"/>
      <c r="AL25" s="1492"/>
      <c r="AM25" s="1398"/>
      <c r="AN25" s="1450"/>
      <c r="AO25" s="1451"/>
      <c r="AP25" s="1451"/>
      <c r="AQ25" s="1451"/>
      <c r="AR25" s="1451"/>
      <c r="AS25" s="1451"/>
      <c r="AT25" s="1452"/>
      <c r="AU25" s="1457" t="s">
        <v>50</v>
      </c>
      <c r="AV25" s="1458"/>
      <c r="AW25" s="1411" t="s">
        <v>51</v>
      </c>
      <c r="AX25" s="1412"/>
      <c r="AY25" s="1412"/>
      <c r="AZ25" s="1412"/>
      <c r="BA25" s="1412"/>
      <c r="BB25" s="759"/>
      <c r="BC25" s="1395"/>
      <c r="BD25" s="1396"/>
      <c r="BE25" s="1396"/>
      <c r="BF25" s="1396"/>
      <c r="BG25" s="1396"/>
      <c r="BH25" s="759" t="str">
        <f t="shared" si="0"/>
        <v/>
      </c>
      <c r="BI25" s="1395"/>
      <c r="BJ25" s="1396"/>
      <c r="BK25" s="1396"/>
      <c r="BL25" s="1396"/>
      <c r="BM25" s="1396"/>
      <c r="BN25" s="759" t="str">
        <f t="shared" si="1"/>
        <v/>
      </c>
      <c r="BO25" s="1409"/>
      <c r="BP25" s="1410"/>
      <c r="BQ25" s="1410"/>
      <c r="BR25" s="1410"/>
      <c r="BS25" s="1410"/>
      <c r="BT25" s="759" t="str">
        <f t="shared" si="2"/>
        <v/>
      </c>
    </row>
    <row r="26" spans="1:74" ht="12.6" customHeight="1">
      <c r="A26" s="779">
        <v>25</v>
      </c>
      <c r="B26" s="1492"/>
      <c r="C26" s="672"/>
      <c r="D26" s="322" t="s">
        <v>332</v>
      </c>
      <c r="E26" s="322"/>
      <c r="F26" s="322"/>
      <c r="G26" s="322"/>
      <c r="H26" s="322"/>
      <c r="I26" s="322"/>
      <c r="J26" s="322"/>
      <c r="K26" s="322"/>
      <c r="L26" s="322"/>
      <c r="M26" s="322"/>
      <c r="N26" s="322"/>
      <c r="O26" s="322"/>
      <c r="P26" s="322"/>
      <c r="Q26" s="322"/>
      <c r="R26" s="322"/>
      <c r="S26" s="322"/>
      <c r="T26" s="322"/>
      <c r="U26" s="322"/>
      <c r="V26" s="322"/>
      <c r="W26" s="322"/>
      <c r="X26" s="322"/>
      <c r="Y26" s="1529" t="s">
        <v>4</v>
      </c>
      <c r="Z26" s="1530"/>
      <c r="AA26" s="1530"/>
      <c r="AB26" s="1531" t="s">
        <v>5</v>
      </c>
      <c r="AC26" s="1531"/>
      <c r="AD26" s="1531"/>
      <c r="AE26" s="1531" t="s">
        <v>383</v>
      </c>
      <c r="AF26" s="1531"/>
      <c r="AG26" s="1531"/>
      <c r="AH26" s="1530" t="s">
        <v>78</v>
      </c>
      <c r="AI26" s="1530"/>
      <c r="AJ26" s="1532"/>
      <c r="AL26" s="1492"/>
      <c r="AM26" s="1398"/>
      <c r="AN26" s="1450"/>
      <c r="AO26" s="1451"/>
      <c r="AP26" s="1451"/>
      <c r="AQ26" s="1451"/>
      <c r="AR26" s="1451"/>
      <c r="AS26" s="1451"/>
      <c r="AT26" s="1452"/>
      <c r="AU26" s="101" t="s">
        <v>71</v>
      </c>
      <c r="AV26" s="102"/>
      <c r="AW26" s="1372"/>
      <c r="AX26" s="1373"/>
      <c r="AY26" s="1373"/>
      <c r="AZ26" s="1373"/>
      <c r="BA26" s="1373"/>
      <c r="BB26" s="757" t="s">
        <v>39</v>
      </c>
      <c r="BC26" s="1372"/>
      <c r="BD26" s="1373"/>
      <c r="BE26" s="1373"/>
      <c r="BF26" s="1373"/>
      <c r="BG26" s="1373"/>
      <c r="BH26" s="757" t="str">
        <f t="shared" si="0"/>
        <v/>
      </c>
      <c r="BI26" s="1372"/>
      <c r="BJ26" s="1373"/>
      <c r="BK26" s="1373"/>
      <c r="BL26" s="1373"/>
      <c r="BM26" s="1373"/>
      <c r="BN26" s="757" t="str">
        <f t="shared" si="1"/>
        <v/>
      </c>
      <c r="BO26" s="1364"/>
      <c r="BP26" s="1365"/>
      <c r="BQ26" s="1365"/>
      <c r="BR26" s="1365"/>
      <c r="BS26" s="1365"/>
      <c r="BT26" s="757" t="str">
        <f t="shared" si="2"/>
        <v/>
      </c>
      <c r="BV26" s="701" t="str">
        <f>IF(AND(AN25&lt;&gt;"",AW26="",SUM(BC25:BT26)&lt;&gt;0),"←本来の支給額を入力してください","")</f>
        <v/>
      </c>
    </row>
    <row r="27" spans="1:74" ht="12.6" customHeight="1">
      <c r="A27" s="779">
        <v>26</v>
      </c>
      <c r="B27" s="1492"/>
      <c r="C27" s="589"/>
      <c r="D27" s="49"/>
      <c r="E27" s="18"/>
      <c r="F27" s="50"/>
      <c r="G27" s="18"/>
      <c r="H27" s="18"/>
      <c r="I27" s="673" t="str">
        <f>calc!$D$14</f>
        <v/>
      </c>
      <c r="J27" s="673" t="str">
        <f>IF(ISERROR(I27+1)=TRUE,"",I27+1)</f>
        <v/>
      </c>
      <c r="K27" s="673" t="str">
        <f t="shared" ref="K27:X27" si="3">IF(ISERROR(J27+1)=TRUE,"",J27+1)</f>
        <v/>
      </c>
      <c r="L27" s="673" t="str">
        <f t="shared" si="3"/>
        <v/>
      </c>
      <c r="M27" s="673" t="str">
        <f t="shared" si="3"/>
        <v/>
      </c>
      <c r="N27" s="673" t="str">
        <f t="shared" si="3"/>
        <v/>
      </c>
      <c r="O27" s="673" t="str">
        <f t="shared" si="3"/>
        <v/>
      </c>
      <c r="P27" s="673" t="str">
        <f t="shared" si="3"/>
        <v/>
      </c>
      <c r="Q27" s="673" t="str">
        <f t="shared" si="3"/>
        <v/>
      </c>
      <c r="R27" s="673" t="str">
        <f t="shared" si="3"/>
        <v/>
      </c>
      <c r="S27" s="673" t="str">
        <f t="shared" si="3"/>
        <v/>
      </c>
      <c r="T27" s="673" t="str">
        <f t="shared" si="3"/>
        <v/>
      </c>
      <c r="U27" s="673" t="str">
        <f t="shared" si="3"/>
        <v/>
      </c>
      <c r="V27" s="673" t="str">
        <f t="shared" si="3"/>
        <v/>
      </c>
      <c r="W27" s="673" t="str">
        <f t="shared" si="3"/>
        <v/>
      </c>
      <c r="X27" s="674" t="str">
        <f t="shared" si="3"/>
        <v/>
      </c>
      <c r="Y27" s="1258" t="str">
        <f>IF($C29="","",COUNTIFS($I27:$X27,"&gt;="&amp;calc!$D$17,$I27:$X27,"&lt;="&amp;calc!$D$18,証明書!$I28:$X28,"○")+COUNTIFS($I29:$W29,"&gt;="&amp;calc!$D$17,$I29:$W29,"&lt;="&amp;calc!$D$18,証明書!$I30:$W30,"○"))</f>
        <v/>
      </c>
      <c r="Z27" s="1259"/>
      <c r="AA27" s="403"/>
      <c r="AB27" s="1262" t="str">
        <f>IF($C29="","",COUNTIFS($I27:$X27,"&gt;="&amp;calc!$D$17,$I27:$X27,"&lt;="&amp;calc!$D$18,証明書!$I28:$X28,"×")+COUNTIFS($I29:$W29,"&gt;="&amp;calc!$D$17,$I29:$W29,"&lt;="&amp;calc!$D$18,証明書!$I30:$W30,"×"))</f>
        <v/>
      </c>
      <c r="AC27" s="1263"/>
      <c r="AD27" s="740"/>
      <c r="AE27" s="1262" t="str">
        <f>IF($C29="","",COUNTIFS($I27:$X27,"&gt;="&amp;calc!$D$17,$I27:$X27,"&lt;="&amp;calc!$D$18,証明書!$I28:$X28,"△")+COUNTIFS($I29:$W29,"&gt;="&amp;calc!$D$17,$I29:$W29,"&lt;="&amp;calc!$D$18,証明書!$I30:$W30,"△"))</f>
        <v/>
      </c>
      <c r="AF27" s="1263"/>
      <c r="AG27" s="740"/>
      <c r="AH27" s="1259" t="str">
        <f>IF($C29="","",COUNTIFS($I27:$X27,"&gt;="&amp;calc!$D$17,$I27:$X27,"&lt;="&amp;calc!$D$18,証明書!$I28:$X28,"／")+COUNTIFS($I29:$W29,"&gt;="&amp;calc!$D$17,$I29:$W29,"&lt;="&amp;calc!$D$18,証明書!$I30:$W30,"／"))</f>
        <v/>
      </c>
      <c r="AI27" s="1259"/>
      <c r="AJ27" s="94"/>
      <c r="AL27" s="1492"/>
      <c r="AM27" s="1398"/>
      <c r="AN27" s="1444"/>
      <c r="AO27" s="1445"/>
      <c r="AP27" s="1445"/>
      <c r="AQ27" s="1445"/>
      <c r="AR27" s="1445"/>
      <c r="AS27" s="1445"/>
      <c r="AT27" s="1446"/>
      <c r="AU27" s="1282" t="s">
        <v>50</v>
      </c>
      <c r="AV27" s="1283"/>
      <c r="AW27" s="1378" t="s">
        <v>51</v>
      </c>
      <c r="AX27" s="1379"/>
      <c r="AY27" s="1379"/>
      <c r="AZ27" s="1379"/>
      <c r="BA27" s="1379"/>
      <c r="BB27" s="757"/>
      <c r="BC27" s="1372"/>
      <c r="BD27" s="1373"/>
      <c r="BE27" s="1373"/>
      <c r="BF27" s="1373"/>
      <c r="BG27" s="1373"/>
      <c r="BH27" s="757" t="str">
        <f t="shared" si="0"/>
        <v/>
      </c>
      <c r="BI27" s="1372"/>
      <c r="BJ27" s="1373"/>
      <c r="BK27" s="1373"/>
      <c r="BL27" s="1373"/>
      <c r="BM27" s="1373"/>
      <c r="BN27" s="757" t="str">
        <f t="shared" si="1"/>
        <v/>
      </c>
      <c r="BO27" s="1364"/>
      <c r="BP27" s="1365"/>
      <c r="BQ27" s="1365"/>
      <c r="BR27" s="1365"/>
      <c r="BS27" s="1365"/>
      <c r="BT27" s="757" t="str">
        <f t="shared" si="2"/>
        <v/>
      </c>
    </row>
    <row r="28" spans="1:74" ht="12.6" customHeight="1">
      <c r="A28" s="779">
        <v>27</v>
      </c>
      <c r="B28" s="1492"/>
      <c r="C28" s="57"/>
      <c r="D28" s="35"/>
      <c r="E28" s="528" t="str">
        <f>IF(C29&lt;&gt;"","年","")</f>
        <v/>
      </c>
      <c r="F28" s="590"/>
      <c r="G28" s="528" t="str">
        <f>IF(G29&lt;&gt;"","月","")</f>
        <v/>
      </c>
      <c r="H28" s="528"/>
      <c r="I28" s="615"/>
      <c r="J28" s="615"/>
      <c r="K28" s="615"/>
      <c r="L28" s="615"/>
      <c r="M28" s="615"/>
      <c r="N28" s="615"/>
      <c r="O28" s="615"/>
      <c r="P28" s="615"/>
      <c r="Q28" s="615"/>
      <c r="R28" s="615"/>
      <c r="S28" s="615"/>
      <c r="T28" s="615"/>
      <c r="U28" s="615"/>
      <c r="V28" s="615"/>
      <c r="W28" s="615"/>
      <c r="X28" s="615"/>
      <c r="Y28" s="1260"/>
      <c r="Z28" s="1261"/>
      <c r="AA28" s="134" t="str">
        <f>IF($C29&lt;&gt;"","日","")</f>
        <v/>
      </c>
      <c r="AB28" s="1264"/>
      <c r="AC28" s="1265"/>
      <c r="AD28" s="741" t="str">
        <f>IF($C29&lt;&gt;"","日","")</f>
        <v/>
      </c>
      <c r="AE28" s="1264"/>
      <c r="AF28" s="1265"/>
      <c r="AG28" s="741" t="str">
        <f>IF($C29&lt;&gt;"","日","")</f>
        <v/>
      </c>
      <c r="AH28" s="1261"/>
      <c r="AI28" s="1261"/>
      <c r="AJ28" s="594" t="str">
        <f>IF($C29&lt;&gt;"","日","")</f>
        <v/>
      </c>
      <c r="AL28" s="1492"/>
      <c r="AM28" s="1398"/>
      <c r="AN28" s="1447"/>
      <c r="AO28" s="1448"/>
      <c r="AP28" s="1448"/>
      <c r="AQ28" s="1448"/>
      <c r="AR28" s="1448"/>
      <c r="AS28" s="1448"/>
      <c r="AT28" s="1449"/>
      <c r="AU28" s="103" t="s">
        <v>71</v>
      </c>
      <c r="AV28" s="104"/>
      <c r="AW28" s="1275"/>
      <c r="AX28" s="1276"/>
      <c r="AY28" s="1276"/>
      <c r="AZ28" s="1276"/>
      <c r="BA28" s="1276"/>
      <c r="BB28" s="758" t="s">
        <v>39</v>
      </c>
      <c r="BC28" s="1275"/>
      <c r="BD28" s="1276"/>
      <c r="BE28" s="1276"/>
      <c r="BF28" s="1276"/>
      <c r="BG28" s="1276"/>
      <c r="BH28" s="758" t="str">
        <f t="shared" si="0"/>
        <v/>
      </c>
      <c r="BI28" s="1275"/>
      <c r="BJ28" s="1276"/>
      <c r="BK28" s="1276"/>
      <c r="BL28" s="1276"/>
      <c r="BM28" s="1276"/>
      <c r="BN28" s="758" t="str">
        <f t="shared" si="1"/>
        <v/>
      </c>
      <c r="BO28" s="1366"/>
      <c r="BP28" s="1367"/>
      <c r="BQ28" s="1367"/>
      <c r="BR28" s="1367"/>
      <c r="BS28" s="1367"/>
      <c r="BT28" s="758" t="str">
        <f t="shared" si="2"/>
        <v/>
      </c>
      <c r="BV28" s="701" t="str">
        <f>IF(AND(AN27&lt;&gt;"",AW28="",SUM(BC27:BT28)&lt;&gt;0),"←本来の支給額を入力してください","")</f>
        <v/>
      </c>
    </row>
    <row r="29" spans="1:74" ht="12.6" customHeight="1">
      <c r="A29" s="779">
        <v>28</v>
      </c>
      <c r="B29" s="1492"/>
      <c r="C29" s="1292" t="str">
        <f>I27</f>
        <v/>
      </c>
      <c r="D29" s="1293"/>
      <c r="E29" s="1293"/>
      <c r="F29" s="1294"/>
      <c r="G29" s="1298" t="str">
        <f>I27</f>
        <v/>
      </c>
      <c r="H29" s="1299"/>
      <c r="I29" s="675" t="str">
        <f>IF(ISERROR(X27+1)=TRUE,"",X27+1)</f>
        <v/>
      </c>
      <c r="J29" s="675" t="str">
        <f>IF(ISERROR(I29+1)=TRUE,"",I29+1)</f>
        <v/>
      </c>
      <c r="K29" s="675" t="str">
        <f t="shared" ref="K29:T29" si="4">IF(ISERROR(J29+1)=TRUE,"",J29+1)</f>
        <v/>
      </c>
      <c r="L29" s="675" t="str">
        <f t="shared" si="4"/>
        <v/>
      </c>
      <c r="M29" s="675" t="str">
        <f t="shared" si="4"/>
        <v/>
      </c>
      <c r="N29" s="675" t="str">
        <f t="shared" si="4"/>
        <v/>
      </c>
      <c r="O29" s="675" t="str">
        <f t="shared" si="4"/>
        <v/>
      </c>
      <c r="P29" s="675" t="str">
        <f t="shared" si="4"/>
        <v/>
      </c>
      <c r="Q29" s="675" t="str">
        <f t="shared" si="4"/>
        <v/>
      </c>
      <c r="R29" s="675" t="str">
        <f t="shared" si="4"/>
        <v/>
      </c>
      <c r="S29" s="675" t="str">
        <f t="shared" si="4"/>
        <v/>
      </c>
      <c r="T29" s="675" t="str">
        <f t="shared" si="4"/>
        <v/>
      </c>
      <c r="U29" s="675" t="str">
        <f>IF(ISERROR(T29+1)=TRUE,"",IF(MONTH(T29+1)=MONTH(G29),T29+1,""))</f>
        <v/>
      </c>
      <c r="V29" s="675" t="str">
        <f>IF(ISERROR(T29+2)=TRUE,"",IF(MONTH(T29+2)=MONTH(G29),T29+2,""))</f>
        <v/>
      </c>
      <c r="W29" s="675" t="str">
        <f>IF(ISERROR(T29+3)=TRUE,"",IF(MONTH(T29+3)=MONTH(G29),T29+3,""))</f>
        <v/>
      </c>
      <c r="X29" s="676"/>
      <c r="Y29" s="1284" t="str">
        <f>IF($C29="","",COUNTIF($I28:$X28,"○")+COUNTIF($I30:$W30,"○"))</f>
        <v/>
      </c>
      <c r="Z29" s="1270"/>
      <c r="AA29" s="352"/>
      <c r="AB29" s="1266" t="str">
        <f>IF($C29="","",COUNTIF($I28:$X28,"×")+COUNTIF($I30:$W30,"×"))</f>
        <v/>
      </c>
      <c r="AC29" s="1267"/>
      <c r="AD29" s="773"/>
      <c r="AE29" s="1266" t="str">
        <f>IF($C29="","",COUNTIF($I28:$X28,"△")+COUNTIF($I30:$W30,"△"))</f>
        <v/>
      </c>
      <c r="AF29" s="1267"/>
      <c r="AG29" s="773"/>
      <c r="AH29" s="1270" t="str">
        <f>IF($C29="","",COUNTIF($I28:$X28,"／")+COUNTIF($I30:$W30,"／"))</f>
        <v/>
      </c>
      <c r="AI29" s="1270"/>
      <c r="AJ29" s="774"/>
      <c r="AL29" s="1492"/>
      <c r="AM29" s="1398"/>
      <c r="AN29" s="1444"/>
      <c r="AO29" s="1445"/>
      <c r="AP29" s="1445"/>
      <c r="AQ29" s="1445"/>
      <c r="AR29" s="1445"/>
      <c r="AS29" s="1445"/>
      <c r="AT29" s="1446"/>
      <c r="AU29" s="1282" t="s">
        <v>50</v>
      </c>
      <c r="AV29" s="1283"/>
      <c r="AW29" s="1273" t="s">
        <v>51</v>
      </c>
      <c r="AX29" s="1274"/>
      <c r="AY29" s="1274"/>
      <c r="AZ29" s="1274"/>
      <c r="BA29" s="1274"/>
      <c r="BB29" s="759"/>
      <c r="BC29" s="1275"/>
      <c r="BD29" s="1276"/>
      <c r="BE29" s="1276"/>
      <c r="BF29" s="1276"/>
      <c r="BG29" s="1276"/>
      <c r="BH29" s="759" t="str">
        <f t="shared" si="0"/>
        <v/>
      </c>
      <c r="BI29" s="1275"/>
      <c r="BJ29" s="1276"/>
      <c r="BK29" s="1276"/>
      <c r="BL29" s="1276"/>
      <c r="BM29" s="1276"/>
      <c r="BN29" s="759" t="str">
        <f t="shared" si="1"/>
        <v/>
      </c>
      <c r="BO29" s="1366"/>
      <c r="BP29" s="1367"/>
      <c r="BQ29" s="1367"/>
      <c r="BR29" s="1367"/>
      <c r="BS29" s="1367"/>
      <c r="BT29" s="759" t="str">
        <f t="shared" si="2"/>
        <v/>
      </c>
    </row>
    <row r="30" spans="1:74" ht="12.6" customHeight="1">
      <c r="A30" s="779">
        <v>29</v>
      </c>
      <c r="B30" s="1492"/>
      <c r="C30" s="1295"/>
      <c r="D30" s="1296"/>
      <c r="E30" s="1296"/>
      <c r="F30" s="1297"/>
      <c r="G30" s="1300"/>
      <c r="H30" s="1301"/>
      <c r="I30" s="616"/>
      <c r="J30" s="616"/>
      <c r="K30" s="616"/>
      <c r="L30" s="616"/>
      <c r="M30" s="616"/>
      <c r="N30" s="616"/>
      <c r="O30" s="616"/>
      <c r="P30" s="616"/>
      <c r="Q30" s="616"/>
      <c r="R30" s="616"/>
      <c r="S30" s="616"/>
      <c r="T30" s="616"/>
      <c r="U30" s="616"/>
      <c r="V30" s="616"/>
      <c r="W30" s="616"/>
      <c r="X30" s="677"/>
      <c r="Y30" s="1285"/>
      <c r="Z30" s="1271"/>
      <c r="AA30" s="336" t="str">
        <f>IF($C29&lt;&gt;"","日","")</f>
        <v/>
      </c>
      <c r="AB30" s="1268"/>
      <c r="AC30" s="1269"/>
      <c r="AD30" s="742" t="str">
        <f>IF($C29&lt;&gt;"","日","")</f>
        <v/>
      </c>
      <c r="AE30" s="1268"/>
      <c r="AF30" s="1269"/>
      <c r="AG30" s="742" t="str">
        <f>IF($C29&lt;&gt;"","日","")</f>
        <v/>
      </c>
      <c r="AH30" s="1271"/>
      <c r="AI30" s="1271"/>
      <c r="AJ30" s="595" t="str">
        <f>IF($C29&lt;&gt;"","日","")</f>
        <v/>
      </c>
      <c r="AL30" s="1492"/>
      <c r="AM30" s="1398"/>
      <c r="AN30" s="1447"/>
      <c r="AO30" s="1448"/>
      <c r="AP30" s="1448"/>
      <c r="AQ30" s="1448"/>
      <c r="AR30" s="1448"/>
      <c r="AS30" s="1448"/>
      <c r="AT30" s="1449"/>
      <c r="AU30" s="101" t="s">
        <v>71</v>
      </c>
      <c r="AV30" s="102"/>
      <c r="AW30" s="1275"/>
      <c r="AX30" s="1276"/>
      <c r="AY30" s="1276"/>
      <c r="AZ30" s="1276"/>
      <c r="BA30" s="1276"/>
      <c r="BB30" s="757" t="s">
        <v>39</v>
      </c>
      <c r="BC30" s="1275"/>
      <c r="BD30" s="1276"/>
      <c r="BE30" s="1276"/>
      <c r="BF30" s="1276"/>
      <c r="BG30" s="1276"/>
      <c r="BH30" s="757" t="str">
        <f t="shared" si="0"/>
        <v/>
      </c>
      <c r="BI30" s="1275"/>
      <c r="BJ30" s="1276"/>
      <c r="BK30" s="1276"/>
      <c r="BL30" s="1276"/>
      <c r="BM30" s="1276"/>
      <c r="BN30" s="757" t="str">
        <f t="shared" si="1"/>
        <v/>
      </c>
      <c r="BO30" s="1366"/>
      <c r="BP30" s="1367"/>
      <c r="BQ30" s="1367"/>
      <c r="BR30" s="1367"/>
      <c r="BS30" s="1367"/>
      <c r="BT30" s="757" t="str">
        <f t="shared" si="2"/>
        <v/>
      </c>
      <c r="BV30" s="701" t="str">
        <f>IF(AND(AN29&lt;&gt;"",AW30="",SUM(BC29:BT30)&lt;&gt;0),"←本来の支給額を入力してください","")</f>
        <v/>
      </c>
    </row>
    <row r="31" spans="1:74" ht="12.6" customHeight="1">
      <c r="A31" s="779">
        <v>30</v>
      </c>
      <c r="B31" s="1492"/>
      <c r="C31" s="589"/>
      <c r="D31" s="49"/>
      <c r="E31" s="18"/>
      <c r="F31" s="50"/>
      <c r="G31" s="18"/>
      <c r="H31" s="18"/>
      <c r="I31" s="673" t="str">
        <f>IF(G29="","",IF(OR(ISERROR(DATE(YEAR(G29),MONTH(G29)+1,1))=TRUE,DATE(YEAR(G29),MONTH(G29)+1,1)&gt;calc!$D$15),"",DATE(YEAR(G29),MONTH(G29)+1,1)))</f>
        <v/>
      </c>
      <c r="J31" s="673" t="str">
        <f>IF(ISERROR(I31+1)=TRUE,"",I31+1)</f>
        <v/>
      </c>
      <c r="K31" s="673" t="str">
        <f t="shared" ref="K31" si="5">IF(ISERROR(J31+1)=TRUE,"",J31+1)</f>
        <v/>
      </c>
      <c r="L31" s="673" t="str">
        <f t="shared" ref="L31" si="6">IF(ISERROR(K31+1)=TRUE,"",K31+1)</f>
        <v/>
      </c>
      <c r="M31" s="673" t="str">
        <f t="shared" ref="M31" si="7">IF(ISERROR(L31+1)=TRUE,"",L31+1)</f>
        <v/>
      </c>
      <c r="N31" s="673" t="str">
        <f t="shared" ref="N31" si="8">IF(ISERROR(M31+1)=TRUE,"",M31+1)</f>
        <v/>
      </c>
      <c r="O31" s="673" t="str">
        <f t="shared" ref="O31" si="9">IF(ISERROR(N31+1)=TRUE,"",N31+1)</f>
        <v/>
      </c>
      <c r="P31" s="673" t="str">
        <f t="shared" ref="P31" si="10">IF(ISERROR(O31+1)=TRUE,"",O31+1)</f>
        <v/>
      </c>
      <c r="Q31" s="673" t="str">
        <f t="shared" ref="Q31" si="11">IF(ISERROR(P31+1)=TRUE,"",P31+1)</f>
        <v/>
      </c>
      <c r="R31" s="673" t="str">
        <f t="shared" ref="R31" si="12">IF(ISERROR(Q31+1)=TRUE,"",Q31+1)</f>
        <v/>
      </c>
      <c r="S31" s="673" t="str">
        <f t="shared" ref="S31" si="13">IF(ISERROR(R31+1)=TRUE,"",R31+1)</f>
        <v/>
      </c>
      <c r="T31" s="673" t="str">
        <f t="shared" ref="T31" si="14">IF(ISERROR(S31+1)=TRUE,"",S31+1)</f>
        <v/>
      </c>
      <c r="U31" s="673" t="str">
        <f t="shared" ref="U31" si="15">IF(ISERROR(T31+1)=TRUE,"",T31+1)</f>
        <v/>
      </c>
      <c r="V31" s="673" t="str">
        <f t="shared" ref="V31" si="16">IF(ISERROR(U31+1)=TRUE,"",U31+1)</f>
        <v/>
      </c>
      <c r="W31" s="673" t="str">
        <f t="shared" ref="W31" si="17">IF(ISERROR(V31+1)=TRUE,"",V31+1)</f>
        <v/>
      </c>
      <c r="X31" s="674" t="str">
        <f t="shared" ref="X31" si="18">IF(ISERROR(W31+1)=TRUE,"",W31+1)</f>
        <v/>
      </c>
      <c r="Y31" s="1258" t="str">
        <f>IF($C33="","",COUNTIFS($I31:$X31,"&gt;="&amp;calc!$D$17,$I31:$X31,"&lt;="&amp;calc!$D$18,証明書!$I32:$X32,"○")+COUNTIFS($I33:$W33,"&gt;="&amp;calc!$D$17,$I33:$W33,"&lt;="&amp;calc!$D$18,証明書!$I34:$W34,"○"))</f>
        <v/>
      </c>
      <c r="Z31" s="1259"/>
      <c r="AA31" s="403"/>
      <c r="AB31" s="1262" t="str">
        <f>IF($C33="","",COUNTIFS($I31:$X31,"&gt;="&amp;calc!$D$17,$I31:$X31,"&lt;="&amp;calc!$D$18,証明書!$I32:$X32,"×")+COUNTIFS($I33:$W33,"&gt;="&amp;calc!$D$17,$I33:$W33,"&lt;="&amp;calc!$D$18,証明書!$I34:$W34,"×"))</f>
        <v/>
      </c>
      <c r="AC31" s="1263"/>
      <c r="AD31" s="740"/>
      <c r="AE31" s="1262" t="str">
        <f>IF($C33="","",COUNTIFS($I31:$X31,"&gt;="&amp;calc!$D$17,$I31:$X31,"&lt;="&amp;calc!$D$18,証明書!$I32:$X32,"△")+COUNTIFS($I33:$W33,"&gt;="&amp;calc!$D$17,$I33:$W33,"&lt;="&amp;calc!$D$18,証明書!$I34:$W34,"△"))</f>
        <v/>
      </c>
      <c r="AF31" s="1263"/>
      <c r="AG31" s="740"/>
      <c r="AH31" s="1259" t="str">
        <f>IF($C33="","",COUNTIFS($I31:$X31,"&gt;="&amp;calc!$D$17,$I31:$X31,"&lt;="&amp;calc!$D$18,証明書!$I32:$X32,"／")+COUNTIFS($I33:$W33,"&gt;="&amp;calc!$D$17,$I33:$W33,"&lt;="&amp;calc!$D$18,証明書!$I34:$W34,"／"))</f>
        <v/>
      </c>
      <c r="AI31" s="1259"/>
      <c r="AJ31" s="94"/>
      <c r="AL31" s="1492"/>
      <c r="AM31" s="1398"/>
      <c r="AN31" s="1444"/>
      <c r="AO31" s="1445"/>
      <c r="AP31" s="1445"/>
      <c r="AQ31" s="1445"/>
      <c r="AR31" s="1445"/>
      <c r="AS31" s="1445"/>
      <c r="AT31" s="1446"/>
      <c r="AU31" s="1282" t="s">
        <v>50</v>
      </c>
      <c r="AV31" s="1283"/>
      <c r="AW31" s="1378" t="s">
        <v>51</v>
      </c>
      <c r="AX31" s="1379"/>
      <c r="AY31" s="1379"/>
      <c r="AZ31" s="1379"/>
      <c r="BA31" s="1379"/>
      <c r="BB31" s="757"/>
      <c r="BC31" s="1372"/>
      <c r="BD31" s="1373"/>
      <c r="BE31" s="1373"/>
      <c r="BF31" s="1373"/>
      <c r="BG31" s="1373"/>
      <c r="BH31" s="757" t="str">
        <f t="shared" si="0"/>
        <v/>
      </c>
      <c r="BI31" s="1372"/>
      <c r="BJ31" s="1373"/>
      <c r="BK31" s="1373"/>
      <c r="BL31" s="1373"/>
      <c r="BM31" s="1373"/>
      <c r="BN31" s="757" t="str">
        <f t="shared" si="1"/>
        <v/>
      </c>
      <c r="BO31" s="1364"/>
      <c r="BP31" s="1365"/>
      <c r="BQ31" s="1365"/>
      <c r="BR31" s="1365"/>
      <c r="BS31" s="1365"/>
      <c r="BT31" s="757" t="str">
        <f t="shared" si="2"/>
        <v/>
      </c>
    </row>
    <row r="32" spans="1:74" ht="12.6" customHeight="1">
      <c r="A32" s="779">
        <v>31</v>
      </c>
      <c r="B32" s="1492"/>
      <c r="C32" s="57"/>
      <c r="D32" s="35"/>
      <c r="E32" s="528" t="str">
        <f>IF(C33&lt;&gt;"","年","")</f>
        <v/>
      </c>
      <c r="F32" s="590"/>
      <c r="G32" s="528" t="str">
        <f>IF(G33&lt;&gt;"","月","")</f>
        <v/>
      </c>
      <c r="H32" s="528"/>
      <c r="I32" s="615"/>
      <c r="J32" s="615"/>
      <c r="K32" s="615"/>
      <c r="L32" s="615"/>
      <c r="M32" s="615"/>
      <c r="N32" s="615"/>
      <c r="O32" s="615"/>
      <c r="P32" s="615"/>
      <c r="Q32" s="615"/>
      <c r="R32" s="615"/>
      <c r="S32" s="615"/>
      <c r="T32" s="615"/>
      <c r="U32" s="615"/>
      <c r="V32" s="615"/>
      <c r="W32" s="615"/>
      <c r="X32" s="615"/>
      <c r="Y32" s="1260"/>
      <c r="Z32" s="1261"/>
      <c r="AA32" s="134" t="str">
        <f>IF($C33&lt;&gt;"","日","")</f>
        <v/>
      </c>
      <c r="AB32" s="1264"/>
      <c r="AC32" s="1265"/>
      <c r="AD32" s="741" t="str">
        <f>IF($C33&lt;&gt;"","日","")</f>
        <v/>
      </c>
      <c r="AE32" s="1264"/>
      <c r="AF32" s="1265"/>
      <c r="AG32" s="741" t="str">
        <f>IF($C33&lt;&gt;"","日","")</f>
        <v/>
      </c>
      <c r="AH32" s="1261"/>
      <c r="AI32" s="1261"/>
      <c r="AJ32" s="594" t="str">
        <f>IF($C33&lt;&gt;"","日","")</f>
        <v/>
      </c>
      <c r="AL32" s="1492"/>
      <c r="AM32" s="1398"/>
      <c r="AN32" s="1488"/>
      <c r="AO32" s="1489"/>
      <c r="AP32" s="1489"/>
      <c r="AQ32" s="1489"/>
      <c r="AR32" s="1489"/>
      <c r="AS32" s="1489"/>
      <c r="AT32" s="1490"/>
      <c r="AU32" s="105" t="s">
        <v>71</v>
      </c>
      <c r="AV32" s="106"/>
      <c r="AW32" s="1413"/>
      <c r="AX32" s="1414"/>
      <c r="AY32" s="1414"/>
      <c r="AZ32" s="1414"/>
      <c r="BA32" s="1414"/>
      <c r="BB32" s="760" t="s">
        <v>39</v>
      </c>
      <c r="BC32" s="1413"/>
      <c r="BD32" s="1414"/>
      <c r="BE32" s="1414"/>
      <c r="BF32" s="1414"/>
      <c r="BG32" s="1414"/>
      <c r="BH32" s="760" t="str">
        <f t="shared" si="0"/>
        <v/>
      </c>
      <c r="BI32" s="1413"/>
      <c r="BJ32" s="1414"/>
      <c r="BK32" s="1414"/>
      <c r="BL32" s="1414"/>
      <c r="BM32" s="1414"/>
      <c r="BN32" s="760" t="str">
        <f t="shared" si="1"/>
        <v/>
      </c>
      <c r="BO32" s="1415"/>
      <c r="BP32" s="1416"/>
      <c r="BQ32" s="1416"/>
      <c r="BR32" s="1416"/>
      <c r="BS32" s="1416"/>
      <c r="BT32" s="760" t="str">
        <f t="shared" si="2"/>
        <v/>
      </c>
      <c r="BV32" s="701" t="str">
        <f>IF(AND(AN31&lt;&gt;"",AW32="",SUM(BC31:BT32)&lt;&gt;0),"←本来の支給額を入力してください","")</f>
        <v/>
      </c>
    </row>
    <row r="33" spans="1:74" ht="12.6" customHeight="1">
      <c r="A33" s="779">
        <v>32</v>
      </c>
      <c r="B33" s="1492"/>
      <c r="C33" s="1292" t="str">
        <f>I31</f>
        <v/>
      </c>
      <c r="D33" s="1293"/>
      <c r="E33" s="1293"/>
      <c r="F33" s="1294"/>
      <c r="G33" s="1298" t="str">
        <f>I31</f>
        <v/>
      </c>
      <c r="H33" s="1299"/>
      <c r="I33" s="675" t="str">
        <f>IF(ISERROR(X31+1)=TRUE,"",X31+1)</f>
        <v/>
      </c>
      <c r="J33" s="675" t="str">
        <f>IF(ISERROR(I33+1)=TRUE,"",I33+1)</f>
        <v/>
      </c>
      <c r="K33" s="675" t="str">
        <f t="shared" ref="K33" si="19">IF(ISERROR(J33+1)=TRUE,"",J33+1)</f>
        <v/>
      </c>
      <c r="L33" s="675" t="str">
        <f t="shared" ref="L33" si="20">IF(ISERROR(K33+1)=TRUE,"",K33+1)</f>
        <v/>
      </c>
      <c r="M33" s="675" t="str">
        <f t="shared" ref="M33" si="21">IF(ISERROR(L33+1)=TRUE,"",L33+1)</f>
        <v/>
      </c>
      <c r="N33" s="675" t="str">
        <f t="shared" ref="N33" si="22">IF(ISERROR(M33+1)=TRUE,"",M33+1)</f>
        <v/>
      </c>
      <c r="O33" s="675" t="str">
        <f t="shared" ref="O33" si="23">IF(ISERROR(N33+1)=TRUE,"",N33+1)</f>
        <v/>
      </c>
      <c r="P33" s="675" t="str">
        <f t="shared" ref="P33" si="24">IF(ISERROR(O33+1)=TRUE,"",O33+1)</f>
        <v/>
      </c>
      <c r="Q33" s="675" t="str">
        <f t="shared" ref="Q33" si="25">IF(ISERROR(P33+1)=TRUE,"",P33+1)</f>
        <v/>
      </c>
      <c r="R33" s="675" t="str">
        <f t="shared" ref="R33" si="26">IF(ISERROR(Q33+1)=TRUE,"",Q33+1)</f>
        <v/>
      </c>
      <c r="S33" s="675" t="str">
        <f t="shared" ref="S33" si="27">IF(ISERROR(R33+1)=TRUE,"",R33+1)</f>
        <v/>
      </c>
      <c r="T33" s="675" t="str">
        <f t="shared" ref="T33" si="28">IF(ISERROR(S33+1)=TRUE,"",S33+1)</f>
        <v/>
      </c>
      <c r="U33" s="675" t="str">
        <f>IF(ISERROR(T33+1)=TRUE,"",IF(MONTH(T33+1)=MONTH(G33),T33+1,""))</f>
        <v/>
      </c>
      <c r="V33" s="675" t="str">
        <f>IF(ISERROR(T33+2)=TRUE,"",IF(MONTH(T33+2)=MONTH(G33),T33+2,""))</f>
        <v/>
      </c>
      <c r="W33" s="675" t="str">
        <f>IF(ISERROR(T33+3)=TRUE,"",IF(MONTH(T33+3)=MONTH(G33),T33+3,""))</f>
        <v/>
      </c>
      <c r="X33" s="676"/>
      <c r="Y33" s="1284" t="str">
        <f>IF($C33="","",COUNTIF($I32:$X32,"○")+COUNTIF($I34:$W34,"○"))</f>
        <v/>
      </c>
      <c r="Z33" s="1270"/>
      <c r="AA33" s="352"/>
      <c r="AB33" s="1266" t="str">
        <f>IF($C33="","",COUNTIF($I32:$X32,"×")+COUNTIF($I34:$W34,"×"))</f>
        <v/>
      </c>
      <c r="AC33" s="1267"/>
      <c r="AD33" s="773"/>
      <c r="AE33" s="1266" t="str">
        <f>IF($C33="","",COUNTIF($I32:$X32,"△")+COUNTIF($I34:$W34,"△"))</f>
        <v/>
      </c>
      <c r="AF33" s="1267"/>
      <c r="AG33" s="773"/>
      <c r="AH33" s="1270" t="str">
        <f>IF($C33="","",COUNTIF($I32:$X32,"／")+COUNTIF($I34:$W34,"／"))</f>
        <v/>
      </c>
      <c r="AI33" s="1270"/>
      <c r="AJ33" s="774"/>
      <c r="AL33" s="1492"/>
      <c r="AM33" s="1426" t="s">
        <v>80</v>
      </c>
      <c r="AN33" s="1427"/>
      <c r="AO33" s="1427"/>
      <c r="AP33" s="1427"/>
      <c r="AQ33" s="1427"/>
      <c r="AR33" s="1427"/>
      <c r="AS33" s="1427"/>
      <c r="AT33" s="1427"/>
      <c r="AU33" s="1427"/>
      <c r="AV33" s="1428"/>
      <c r="AW33" s="1432" t="s">
        <v>52</v>
      </c>
      <c r="AX33" s="1433"/>
      <c r="AY33" s="1433"/>
      <c r="AZ33" s="1433"/>
      <c r="BA33" s="1433"/>
      <c r="BB33" s="1434"/>
      <c r="BC33" s="1417"/>
      <c r="BD33" s="1418"/>
      <c r="BE33" s="1418"/>
      <c r="BF33" s="1418"/>
      <c r="BG33" s="1418"/>
      <c r="BH33" s="756"/>
      <c r="BI33" s="1417"/>
      <c r="BJ33" s="1418"/>
      <c r="BK33" s="1418"/>
      <c r="BL33" s="1418"/>
      <c r="BM33" s="1418"/>
      <c r="BN33" s="756"/>
      <c r="BO33" s="1417"/>
      <c r="BP33" s="1418"/>
      <c r="BQ33" s="1418"/>
      <c r="BR33" s="1418"/>
      <c r="BS33" s="1418"/>
      <c r="BT33" s="756" t="str">
        <f t="shared" si="2"/>
        <v/>
      </c>
      <c r="BV33" s="755"/>
    </row>
    <row r="34" spans="1:74" ht="12.6" customHeight="1">
      <c r="A34" s="779">
        <v>33</v>
      </c>
      <c r="B34" s="1492"/>
      <c r="C34" s="1295"/>
      <c r="D34" s="1296"/>
      <c r="E34" s="1296"/>
      <c r="F34" s="1297"/>
      <c r="G34" s="1300"/>
      <c r="H34" s="1301"/>
      <c r="I34" s="616"/>
      <c r="J34" s="616"/>
      <c r="K34" s="616"/>
      <c r="L34" s="616"/>
      <c r="M34" s="616"/>
      <c r="N34" s="616"/>
      <c r="O34" s="616"/>
      <c r="P34" s="616"/>
      <c r="Q34" s="616"/>
      <c r="R34" s="616"/>
      <c r="S34" s="616"/>
      <c r="T34" s="616"/>
      <c r="U34" s="616"/>
      <c r="V34" s="616"/>
      <c r="W34" s="616"/>
      <c r="X34" s="677"/>
      <c r="Y34" s="1285"/>
      <c r="Z34" s="1271"/>
      <c r="AA34" s="336" t="str">
        <f>IF($C33&lt;&gt;"","日","")</f>
        <v/>
      </c>
      <c r="AB34" s="1268"/>
      <c r="AC34" s="1269"/>
      <c r="AD34" s="742" t="str">
        <f>IF($C33&lt;&gt;"","日","")</f>
        <v/>
      </c>
      <c r="AE34" s="1268"/>
      <c r="AF34" s="1269"/>
      <c r="AG34" s="742" t="str">
        <f>IF($C33&lt;&gt;"","日","")</f>
        <v/>
      </c>
      <c r="AH34" s="1271"/>
      <c r="AI34" s="1271"/>
      <c r="AJ34" s="595" t="str">
        <f>IF($C33&lt;&gt;"","日","")</f>
        <v/>
      </c>
      <c r="AL34" s="1492"/>
      <c r="AM34" s="1429"/>
      <c r="AN34" s="1430"/>
      <c r="AO34" s="1430"/>
      <c r="AP34" s="1430"/>
      <c r="AQ34" s="1430"/>
      <c r="AR34" s="1430"/>
      <c r="AS34" s="1430"/>
      <c r="AT34" s="1430"/>
      <c r="AU34" s="1430"/>
      <c r="AV34" s="1431"/>
      <c r="AW34" s="1435"/>
      <c r="AX34" s="1436"/>
      <c r="AY34" s="1436"/>
      <c r="AZ34" s="1436"/>
      <c r="BA34" s="1436"/>
      <c r="BB34" s="1437"/>
      <c r="BC34" s="1419"/>
      <c r="BD34" s="1420"/>
      <c r="BE34" s="1420"/>
      <c r="BF34" s="1420"/>
      <c r="BG34" s="1420"/>
      <c r="BH34" s="759" t="str">
        <f t="shared" si="0"/>
        <v/>
      </c>
      <c r="BI34" s="1419"/>
      <c r="BJ34" s="1420"/>
      <c r="BK34" s="1420"/>
      <c r="BL34" s="1420"/>
      <c r="BM34" s="1420"/>
      <c r="BN34" s="759" t="str">
        <f t="shared" si="1"/>
        <v/>
      </c>
      <c r="BO34" s="1419"/>
      <c r="BP34" s="1420"/>
      <c r="BQ34" s="1420"/>
      <c r="BR34" s="1420"/>
      <c r="BS34" s="1420"/>
      <c r="BT34" s="759" t="str">
        <f t="shared" si="2"/>
        <v/>
      </c>
    </row>
    <row r="35" spans="1:74" ht="12.6" customHeight="1">
      <c r="A35" s="779">
        <v>34</v>
      </c>
      <c r="B35" s="1492"/>
      <c r="C35" s="589"/>
      <c r="D35" s="49"/>
      <c r="E35" s="18"/>
      <c r="F35" s="50"/>
      <c r="G35" s="18"/>
      <c r="H35" s="18"/>
      <c r="I35" s="673" t="str">
        <f>IF(G33="","",IF(OR(ISERROR(DATE(YEAR(G33),MONTH(G33)+1,1))=TRUE,DATE(YEAR(G33),MONTH(G33)+1,1)&gt;calc!$D$15),"",DATE(YEAR(G33),MONTH(G33)+1,1)))</f>
        <v/>
      </c>
      <c r="J35" s="673" t="str">
        <f>IF(ISERROR(I35+1)=TRUE,"",I35+1)</f>
        <v/>
      </c>
      <c r="K35" s="673" t="str">
        <f t="shared" ref="K35" si="29">IF(ISERROR(J35+1)=TRUE,"",J35+1)</f>
        <v/>
      </c>
      <c r="L35" s="673" t="str">
        <f t="shared" ref="L35" si="30">IF(ISERROR(K35+1)=TRUE,"",K35+1)</f>
        <v/>
      </c>
      <c r="M35" s="673" t="str">
        <f t="shared" ref="M35" si="31">IF(ISERROR(L35+1)=TRUE,"",L35+1)</f>
        <v/>
      </c>
      <c r="N35" s="673" t="str">
        <f t="shared" ref="N35" si="32">IF(ISERROR(M35+1)=TRUE,"",M35+1)</f>
        <v/>
      </c>
      <c r="O35" s="673" t="str">
        <f t="shared" ref="O35" si="33">IF(ISERROR(N35+1)=TRUE,"",N35+1)</f>
        <v/>
      </c>
      <c r="P35" s="673" t="str">
        <f t="shared" ref="P35" si="34">IF(ISERROR(O35+1)=TRUE,"",O35+1)</f>
        <v/>
      </c>
      <c r="Q35" s="673" t="str">
        <f t="shared" ref="Q35" si="35">IF(ISERROR(P35+1)=TRUE,"",P35+1)</f>
        <v/>
      </c>
      <c r="R35" s="673" t="str">
        <f t="shared" ref="R35" si="36">IF(ISERROR(Q35+1)=TRUE,"",Q35+1)</f>
        <v/>
      </c>
      <c r="S35" s="673" t="str">
        <f t="shared" ref="S35" si="37">IF(ISERROR(R35+1)=TRUE,"",R35+1)</f>
        <v/>
      </c>
      <c r="T35" s="673" t="str">
        <f t="shared" ref="T35" si="38">IF(ISERROR(S35+1)=TRUE,"",S35+1)</f>
        <v/>
      </c>
      <c r="U35" s="673" t="str">
        <f t="shared" ref="U35" si="39">IF(ISERROR(T35+1)=TRUE,"",T35+1)</f>
        <v/>
      </c>
      <c r="V35" s="673" t="str">
        <f t="shared" ref="V35" si="40">IF(ISERROR(U35+1)=TRUE,"",U35+1)</f>
        <v/>
      </c>
      <c r="W35" s="673" t="str">
        <f t="shared" ref="W35" si="41">IF(ISERROR(V35+1)=TRUE,"",V35+1)</f>
        <v/>
      </c>
      <c r="X35" s="674" t="str">
        <f t="shared" ref="X35" si="42">IF(ISERROR(W35+1)=TRUE,"",W35+1)</f>
        <v/>
      </c>
      <c r="Y35" s="1258" t="str">
        <f>IF($C37="","",COUNTIFS($I35:$X35,"&gt;="&amp;calc!$D$17,$I35:$X35,"&lt;="&amp;calc!$D$18,証明書!$I36:$X36,"○")+COUNTIFS($I37:$W37,"&gt;="&amp;calc!$D$17,$I37:$W37,"&lt;="&amp;calc!$D$18,証明書!$I38:$W38,"○"))</f>
        <v/>
      </c>
      <c r="Z35" s="1259"/>
      <c r="AA35" s="403"/>
      <c r="AB35" s="1262" t="str">
        <f>IF($C37="","",COUNTIFS($I35:$X35,"&gt;="&amp;calc!$D$17,$I35:$X35,"&lt;="&amp;calc!$D$18,証明書!$I36:$X36,"×")+COUNTIFS($I37:$W37,"&gt;="&amp;calc!$D$17,$I37:$W37,"&lt;="&amp;calc!$D$18,証明書!$I38:$W38,"×"))</f>
        <v/>
      </c>
      <c r="AC35" s="1263"/>
      <c r="AD35" s="740"/>
      <c r="AE35" s="1262" t="str">
        <f>IF($C37="","",COUNTIFS($I35:$X35,"&gt;="&amp;calc!$D$17,$I35:$X35,"&lt;="&amp;calc!$D$18,証明書!$I36:$X36,"△")+COUNTIFS($I37:$W37,"&gt;="&amp;calc!$D$17,$I37:$W37,"&lt;="&amp;calc!$D$18,証明書!$I38:$W38,"△"))</f>
        <v/>
      </c>
      <c r="AF35" s="1263"/>
      <c r="AG35" s="740"/>
      <c r="AH35" s="1259" t="str">
        <f>IF($C37="","",COUNTIFS($I35:$X35,"&gt;="&amp;calc!$D$17,$I35:$X35,"&lt;="&amp;calc!$D$18,証明書!$I36:$X36,"／")+COUNTIFS($I37:$W37,"&gt;="&amp;calc!$D$17,$I37:$W37,"&lt;="&amp;calc!$D$18,証明書!$I38:$W38,"／"))</f>
        <v/>
      </c>
      <c r="AI35" s="1259"/>
      <c r="AJ35" s="94"/>
      <c r="AL35" s="1492"/>
      <c r="AM35" s="629"/>
      <c r="AN35" s="630"/>
      <c r="AO35" s="630"/>
      <c r="AP35" s="630"/>
      <c r="AQ35" s="1421"/>
      <c r="AR35" s="1422"/>
      <c r="AS35" s="1422"/>
      <c r="AT35" s="1422"/>
      <c r="AU35" s="1422"/>
      <c r="AV35" s="1423"/>
      <c r="AW35" s="1424"/>
      <c r="AX35" s="1425"/>
      <c r="AY35" s="1425"/>
      <c r="AZ35" s="1425"/>
      <c r="BA35" s="1425"/>
      <c r="BB35" s="761"/>
      <c r="BC35" s="1417"/>
      <c r="BD35" s="1418"/>
      <c r="BE35" s="1418"/>
      <c r="BF35" s="1418"/>
      <c r="BG35" s="1418"/>
      <c r="BH35" s="756"/>
      <c r="BI35" s="1417"/>
      <c r="BJ35" s="1418"/>
      <c r="BK35" s="1418"/>
      <c r="BL35" s="1418"/>
      <c r="BM35" s="1418"/>
      <c r="BN35" s="756"/>
      <c r="BO35" s="1417"/>
      <c r="BP35" s="1418"/>
      <c r="BQ35" s="1418"/>
      <c r="BR35" s="1418"/>
      <c r="BS35" s="1418"/>
      <c r="BT35" s="756"/>
      <c r="BV35" s="755"/>
    </row>
    <row r="36" spans="1:74" ht="12.6" customHeight="1">
      <c r="A36" s="779">
        <v>35</v>
      </c>
      <c r="B36" s="1492"/>
      <c r="C36" s="57"/>
      <c r="D36" s="35"/>
      <c r="E36" s="528" t="str">
        <f>IF(C37&lt;&gt;"","年","")</f>
        <v/>
      </c>
      <c r="F36" s="590"/>
      <c r="G36" s="528" t="str">
        <f>IF(G37&lt;&gt;"","月","")</f>
        <v/>
      </c>
      <c r="H36" s="528"/>
      <c r="I36" s="615"/>
      <c r="J36" s="615"/>
      <c r="K36" s="615"/>
      <c r="L36" s="615"/>
      <c r="M36" s="615"/>
      <c r="N36" s="615"/>
      <c r="O36" s="615"/>
      <c r="P36" s="615"/>
      <c r="Q36" s="615"/>
      <c r="R36" s="615"/>
      <c r="S36" s="615"/>
      <c r="T36" s="615"/>
      <c r="U36" s="615"/>
      <c r="V36" s="615"/>
      <c r="W36" s="615"/>
      <c r="X36" s="615"/>
      <c r="Y36" s="1260"/>
      <c r="Z36" s="1261"/>
      <c r="AA36" s="134" t="str">
        <f>IF($C37&lt;&gt;"","日","")</f>
        <v/>
      </c>
      <c r="AB36" s="1264"/>
      <c r="AC36" s="1265"/>
      <c r="AD36" s="741" t="str">
        <f>IF($C37&lt;&gt;"","日","")</f>
        <v/>
      </c>
      <c r="AE36" s="1264"/>
      <c r="AF36" s="1265"/>
      <c r="AG36" s="741" t="str">
        <f>IF($C37&lt;&gt;"","日","")</f>
        <v/>
      </c>
      <c r="AH36" s="1261"/>
      <c r="AI36" s="1261"/>
      <c r="AJ36" s="594" t="str">
        <f>IF($C37&lt;&gt;"","日","")</f>
        <v/>
      </c>
      <c r="AL36" s="1492"/>
      <c r="AM36" s="678" t="s">
        <v>331</v>
      </c>
      <c r="AN36" s="679"/>
      <c r="AO36" s="679"/>
      <c r="AP36" s="679"/>
      <c r="AQ36" s="1465"/>
      <c r="AR36" s="1466"/>
      <c r="AS36" s="1466"/>
      <c r="AT36" s="1466"/>
      <c r="AU36" s="1466"/>
      <c r="AV36" s="1467"/>
      <c r="AW36" s="1468"/>
      <c r="AX36" s="1469"/>
      <c r="AY36" s="1469"/>
      <c r="AZ36" s="1469"/>
      <c r="BA36" s="1469"/>
      <c r="BB36" s="762" t="s">
        <v>39</v>
      </c>
      <c r="BC36" s="1468"/>
      <c r="BD36" s="1469"/>
      <c r="BE36" s="1469"/>
      <c r="BF36" s="1469"/>
      <c r="BG36" s="1469"/>
      <c r="BH36" s="762" t="str">
        <f t="shared" si="0"/>
        <v/>
      </c>
      <c r="BI36" s="1468"/>
      <c r="BJ36" s="1469"/>
      <c r="BK36" s="1469"/>
      <c r="BL36" s="1469"/>
      <c r="BM36" s="1469"/>
      <c r="BN36" s="762" t="str">
        <f t="shared" si="1"/>
        <v/>
      </c>
      <c r="BO36" s="1468"/>
      <c r="BP36" s="1469"/>
      <c r="BQ36" s="1469"/>
      <c r="BR36" s="1469"/>
      <c r="BS36" s="1469"/>
      <c r="BT36" s="762" t="str">
        <f>IF(BO$17&lt;&gt;"","円","")</f>
        <v/>
      </c>
      <c r="BV36" s="755"/>
    </row>
    <row r="37" spans="1:74" ht="12.6" customHeight="1">
      <c r="A37" s="779">
        <v>36</v>
      </c>
      <c r="B37" s="1492"/>
      <c r="C37" s="1292" t="str">
        <f>I35</f>
        <v/>
      </c>
      <c r="D37" s="1293"/>
      <c r="E37" s="1293"/>
      <c r="F37" s="1294"/>
      <c r="G37" s="1298" t="str">
        <f>I35</f>
        <v/>
      </c>
      <c r="H37" s="1299"/>
      <c r="I37" s="675" t="str">
        <f>IF(ISERROR(X35+1)=TRUE,"",X35+1)</f>
        <v/>
      </c>
      <c r="J37" s="675" t="str">
        <f>IF(ISERROR(I37+1)=TRUE,"",I37+1)</f>
        <v/>
      </c>
      <c r="K37" s="675" t="str">
        <f t="shared" ref="K37" si="43">IF(ISERROR(J37+1)=TRUE,"",J37+1)</f>
        <v/>
      </c>
      <c r="L37" s="675" t="str">
        <f t="shared" ref="L37" si="44">IF(ISERROR(K37+1)=TRUE,"",K37+1)</f>
        <v/>
      </c>
      <c r="M37" s="675" t="str">
        <f t="shared" ref="M37" si="45">IF(ISERROR(L37+1)=TRUE,"",L37+1)</f>
        <v/>
      </c>
      <c r="N37" s="675" t="str">
        <f t="shared" ref="N37" si="46">IF(ISERROR(M37+1)=TRUE,"",M37+1)</f>
        <v/>
      </c>
      <c r="O37" s="675" t="str">
        <f t="shared" ref="O37" si="47">IF(ISERROR(N37+1)=TRUE,"",N37+1)</f>
        <v/>
      </c>
      <c r="P37" s="675" t="str">
        <f t="shared" ref="P37" si="48">IF(ISERROR(O37+1)=TRUE,"",O37+1)</f>
        <v/>
      </c>
      <c r="Q37" s="675" t="str">
        <f t="shared" ref="Q37" si="49">IF(ISERROR(P37+1)=TRUE,"",P37+1)</f>
        <v/>
      </c>
      <c r="R37" s="675" t="str">
        <f t="shared" ref="R37" si="50">IF(ISERROR(Q37+1)=TRUE,"",Q37+1)</f>
        <v/>
      </c>
      <c r="S37" s="675" t="str">
        <f t="shared" ref="S37" si="51">IF(ISERROR(R37+1)=TRUE,"",R37+1)</f>
        <v/>
      </c>
      <c r="T37" s="675" t="str">
        <f t="shared" ref="T37" si="52">IF(ISERROR(S37+1)=TRUE,"",S37+1)</f>
        <v/>
      </c>
      <c r="U37" s="675" t="str">
        <f>IF(ISERROR(T37+1)=TRUE,"",IF(MONTH(T37+1)=MONTH(G37),T37+1,""))</f>
        <v/>
      </c>
      <c r="V37" s="675" t="str">
        <f>IF(ISERROR(T37+2)=TRUE,"",IF(MONTH(T37+2)=MONTH(G37),T37+2,""))</f>
        <v/>
      </c>
      <c r="W37" s="675" t="str">
        <f>IF(ISERROR(T37+3)=TRUE,"",IF(MONTH(T37+3)=MONTH(G37),T37+3,""))</f>
        <v/>
      </c>
      <c r="X37" s="676"/>
      <c r="Y37" s="1284" t="str">
        <f>IF($C37="","",COUNTIF($I36:$X36,"○")+COUNTIF($I38:$W38,"○"))</f>
        <v/>
      </c>
      <c r="Z37" s="1270"/>
      <c r="AA37" s="352"/>
      <c r="AB37" s="1266" t="str">
        <f>IF($C37="","",COUNTIF($I36:$X36,"×")+COUNTIF($I38:$W38,"×"))</f>
        <v/>
      </c>
      <c r="AC37" s="1267"/>
      <c r="AD37" s="773"/>
      <c r="AE37" s="1266" t="str">
        <f>IF($C37="","",COUNTIF($I36:$X36,"△")+COUNTIF($I38:$W38,"△"))</f>
        <v/>
      </c>
      <c r="AF37" s="1267"/>
      <c r="AG37" s="773"/>
      <c r="AH37" s="1270" t="str">
        <f>IF($C37="","",COUNTIF($I36:$X36,"／")+COUNTIF($I38:$W38,"／"))</f>
        <v/>
      </c>
      <c r="AI37" s="1270"/>
      <c r="AJ37" s="774"/>
      <c r="AL37" s="1492"/>
      <c r="AM37" s="678" t="s">
        <v>280</v>
      </c>
      <c r="AN37" s="679"/>
      <c r="AO37" s="679"/>
      <c r="AP37" s="679"/>
      <c r="AQ37" s="1470"/>
      <c r="AR37" s="1471"/>
      <c r="AS37" s="1471"/>
      <c r="AT37" s="1471"/>
      <c r="AU37" s="1471"/>
      <c r="AV37" s="1472"/>
      <c r="AW37" s="1533"/>
      <c r="AX37" s="1534"/>
      <c r="AY37" s="1534"/>
      <c r="AZ37" s="1534"/>
      <c r="BA37" s="1534"/>
      <c r="BB37" s="763"/>
      <c r="BC37" s="1372"/>
      <c r="BD37" s="1373"/>
      <c r="BE37" s="1373"/>
      <c r="BF37" s="1373"/>
      <c r="BG37" s="1373"/>
      <c r="BH37" s="763"/>
      <c r="BI37" s="1372"/>
      <c r="BJ37" s="1373"/>
      <c r="BK37" s="1373"/>
      <c r="BL37" s="1373"/>
      <c r="BM37" s="1373"/>
      <c r="BN37" s="763"/>
      <c r="BO37" s="1372"/>
      <c r="BP37" s="1373"/>
      <c r="BQ37" s="1373"/>
      <c r="BR37" s="1373"/>
      <c r="BS37" s="1373"/>
      <c r="BT37" s="763"/>
      <c r="BV37" s="755"/>
    </row>
    <row r="38" spans="1:74" ht="12.6" customHeight="1">
      <c r="A38" s="779">
        <v>37</v>
      </c>
      <c r="B38" s="1492"/>
      <c r="C38" s="1295"/>
      <c r="D38" s="1296"/>
      <c r="E38" s="1296"/>
      <c r="F38" s="1297"/>
      <c r="G38" s="1300"/>
      <c r="H38" s="1301"/>
      <c r="I38" s="616"/>
      <c r="J38" s="616"/>
      <c r="K38" s="616"/>
      <c r="L38" s="616"/>
      <c r="M38" s="616"/>
      <c r="N38" s="616"/>
      <c r="O38" s="616"/>
      <c r="P38" s="616"/>
      <c r="Q38" s="616"/>
      <c r="R38" s="616"/>
      <c r="S38" s="616"/>
      <c r="T38" s="616"/>
      <c r="U38" s="616"/>
      <c r="V38" s="616"/>
      <c r="W38" s="616"/>
      <c r="X38" s="677"/>
      <c r="Y38" s="1285"/>
      <c r="Z38" s="1271"/>
      <c r="AA38" s="336" t="str">
        <f>IF($C37&lt;&gt;"","日","")</f>
        <v/>
      </c>
      <c r="AB38" s="1268"/>
      <c r="AC38" s="1269"/>
      <c r="AD38" s="742" t="str">
        <f>IF($C37&lt;&gt;"","日","")</f>
        <v/>
      </c>
      <c r="AE38" s="1268"/>
      <c r="AF38" s="1269"/>
      <c r="AG38" s="742" t="str">
        <f>IF($C37&lt;&gt;"","日","")</f>
        <v/>
      </c>
      <c r="AH38" s="1271"/>
      <c r="AI38" s="1271"/>
      <c r="AJ38" s="595" t="str">
        <f>IF($C37&lt;&gt;"","日","")</f>
        <v/>
      </c>
      <c r="AL38" s="1492"/>
      <c r="AM38" s="110"/>
      <c r="AN38" s="111"/>
      <c r="AO38" s="111"/>
      <c r="AP38" s="111"/>
      <c r="AQ38" s="1500"/>
      <c r="AR38" s="1501"/>
      <c r="AS38" s="1501"/>
      <c r="AT38" s="1501"/>
      <c r="AU38" s="1501"/>
      <c r="AV38" s="1502"/>
      <c r="AW38" s="1442"/>
      <c r="AX38" s="1443"/>
      <c r="AY38" s="1443"/>
      <c r="AZ38" s="1443"/>
      <c r="BA38" s="1443"/>
      <c r="BB38" s="764" t="s">
        <v>39</v>
      </c>
      <c r="BC38" s="1442"/>
      <c r="BD38" s="1443"/>
      <c r="BE38" s="1443"/>
      <c r="BF38" s="1443"/>
      <c r="BG38" s="1443"/>
      <c r="BH38" s="764" t="str">
        <f t="shared" si="0"/>
        <v/>
      </c>
      <c r="BI38" s="1442"/>
      <c r="BJ38" s="1443"/>
      <c r="BK38" s="1443"/>
      <c r="BL38" s="1443"/>
      <c r="BM38" s="1443"/>
      <c r="BN38" s="764" t="str">
        <f t="shared" si="1"/>
        <v/>
      </c>
      <c r="BO38" s="1442"/>
      <c r="BP38" s="1443"/>
      <c r="BQ38" s="1443"/>
      <c r="BR38" s="1443"/>
      <c r="BS38" s="1443"/>
      <c r="BT38" s="764" t="str">
        <f t="shared" si="2"/>
        <v/>
      </c>
      <c r="BV38" s="755"/>
    </row>
    <row r="39" spans="1:74" ht="12.6" customHeight="1">
      <c r="A39" s="779">
        <v>38</v>
      </c>
      <c r="B39" s="1492"/>
      <c r="C39" s="589"/>
      <c r="D39" s="49"/>
      <c r="E39" s="18"/>
      <c r="F39" s="50"/>
      <c r="G39" s="18"/>
      <c r="H39" s="18"/>
      <c r="I39" s="673" t="str">
        <f>IF(G37="","",IF(OR(ISERROR(DATE(YEAR(G37),MONTH(G37)+1,1))=TRUE,DATE(YEAR(G37),MONTH(G37)+1,1)&gt;calc!$D$15),"",DATE(YEAR(G37),MONTH(G37)+1,1)))</f>
        <v/>
      </c>
      <c r="J39" s="673" t="str">
        <f>IF(ISERROR(I39+1)=TRUE,"",I39+1)</f>
        <v/>
      </c>
      <c r="K39" s="673" t="str">
        <f t="shared" ref="K39" si="53">IF(ISERROR(J39+1)=TRUE,"",J39+1)</f>
        <v/>
      </c>
      <c r="L39" s="673" t="str">
        <f t="shared" ref="L39" si="54">IF(ISERROR(K39+1)=TRUE,"",K39+1)</f>
        <v/>
      </c>
      <c r="M39" s="673" t="str">
        <f t="shared" ref="M39" si="55">IF(ISERROR(L39+1)=TRUE,"",L39+1)</f>
        <v/>
      </c>
      <c r="N39" s="673" t="str">
        <f t="shared" ref="N39" si="56">IF(ISERROR(M39+1)=TRUE,"",M39+1)</f>
        <v/>
      </c>
      <c r="O39" s="673" t="str">
        <f t="shared" ref="O39" si="57">IF(ISERROR(N39+1)=TRUE,"",N39+1)</f>
        <v/>
      </c>
      <c r="P39" s="673" t="str">
        <f t="shared" ref="P39" si="58">IF(ISERROR(O39+1)=TRUE,"",O39+1)</f>
        <v/>
      </c>
      <c r="Q39" s="673" t="str">
        <f t="shared" ref="Q39" si="59">IF(ISERROR(P39+1)=TRUE,"",P39+1)</f>
        <v/>
      </c>
      <c r="R39" s="673" t="str">
        <f t="shared" ref="R39" si="60">IF(ISERROR(Q39+1)=TRUE,"",Q39+1)</f>
        <v/>
      </c>
      <c r="S39" s="673" t="str">
        <f t="shared" ref="S39" si="61">IF(ISERROR(R39+1)=TRUE,"",R39+1)</f>
        <v/>
      </c>
      <c r="T39" s="673" t="str">
        <f t="shared" ref="T39" si="62">IF(ISERROR(S39+1)=TRUE,"",S39+1)</f>
        <v/>
      </c>
      <c r="U39" s="673" t="str">
        <f t="shared" ref="U39" si="63">IF(ISERROR(T39+1)=TRUE,"",T39+1)</f>
        <v/>
      </c>
      <c r="V39" s="673" t="str">
        <f t="shared" ref="V39" si="64">IF(ISERROR(U39+1)=TRUE,"",U39+1)</f>
        <v/>
      </c>
      <c r="W39" s="673" t="str">
        <f t="shared" ref="W39" si="65">IF(ISERROR(V39+1)=TRUE,"",V39+1)</f>
        <v/>
      </c>
      <c r="X39" s="674" t="str">
        <f t="shared" ref="X39" si="66">IF(ISERROR(W39+1)=TRUE,"",W39+1)</f>
        <v/>
      </c>
      <c r="Y39" s="1258" t="str">
        <f>IF($C41="","",COUNTIFS($I39:$X39,"&gt;="&amp;calc!$D$17,$I39:$X39,"&lt;="&amp;calc!$D$18,証明書!$I40:$X40,"○")+COUNTIFS($I41:$W41,"&gt;="&amp;calc!$D$17,$I41:$W41,"&lt;="&amp;calc!$D$18,証明書!$I42:$W42,"○"))</f>
        <v/>
      </c>
      <c r="Z39" s="1259"/>
      <c r="AA39" s="403"/>
      <c r="AB39" s="1262" t="str">
        <f>IF($C41="","",COUNTIFS($I39:$X39,"&gt;="&amp;calc!$D$17,$I39:$X39,"&lt;="&amp;calc!$D$18,証明書!$I40:$X40,"×")+COUNTIFS($I41:$W41,"&gt;="&amp;calc!$D$17,$I41:$W41,"&lt;="&amp;calc!$D$18,証明書!$I42:$W42,"×"))</f>
        <v/>
      </c>
      <c r="AC39" s="1263"/>
      <c r="AD39" s="740"/>
      <c r="AE39" s="1262" t="str">
        <f>IF($C41="","",COUNTIFS($I39:$X39,"&gt;="&amp;calc!$D$17,$I39:$X39,"&lt;="&amp;calc!$D$18,証明書!$I40:$X40,"△")+COUNTIFS($I41:$W41,"&gt;="&amp;calc!$D$17,$I41:$W41,"&lt;="&amp;calc!$D$18,証明書!$I42:$W42,"△"))</f>
        <v/>
      </c>
      <c r="AF39" s="1263"/>
      <c r="AG39" s="740"/>
      <c r="AH39" s="1259" t="str">
        <f>IF($C41="","",COUNTIFS($I39:$X39,"&gt;="&amp;calc!$D$17,$I39:$X39,"&lt;="&amp;calc!$D$18,証明書!$I40:$X40,"／")+COUNTIFS($I41:$W41,"&gt;="&amp;calc!$D$17,$I41:$W41,"&lt;="&amp;calc!$D$18,証明書!$I42:$W42,"／"))</f>
        <v/>
      </c>
      <c r="AI39" s="1259"/>
      <c r="AJ39" s="94"/>
      <c r="AL39" s="1492"/>
      <c r="AM39" s="107" t="s">
        <v>38</v>
      </c>
      <c r="AN39" s="108"/>
      <c r="AO39" s="108"/>
      <c r="AP39" s="108"/>
      <c r="AQ39" s="108"/>
      <c r="AR39" s="112"/>
      <c r="AS39" s="112"/>
      <c r="AT39" s="112"/>
      <c r="AU39" s="112"/>
      <c r="AV39" s="113"/>
      <c r="AW39" s="1461"/>
      <c r="AX39" s="1462"/>
      <c r="AY39" s="1462"/>
      <c r="AZ39" s="1462"/>
      <c r="BA39" s="1462"/>
      <c r="BB39" s="765"/>
      <c r="BC39" s="1438" t="str">
        <f>IF(COUNTA(BC21:BG38)=0,"",SUM(BC21:BG38))</f>
        <v/>
      </c>
      <c r="BD39" s="1439"/>
      <c r="BE39" s="1439"/>
      <c r="BF39" s="1439"/>
      <c r="BG39" s="1439"/>
      <c r="BH39" s="765"/>
      <c r="BI39" s="1438" t="str">
        <f>IF(COUNTA(BI21:BM38)=0,"",SUM(BI21:BM38))</f>
        <v/>
      </c>
      <c r="BJ39" s="1439"/>
      <c r="BK39" s="1439"/>
      <c r="BL39" s="1439"/>
      <c r="BM39" s="1439"/>
      <c r="BN39" s="765"/>
      <c r="BO39" s="1438" t="str">
        <f>IF(COUNTA(BO21:BS38)=0,"",SUM(BO21:BS38))</f>
        <v/>
      </c>
      <c r="BP39" s="1439"/>
      <c r="BQ39" s="1439"/>
      <c r="BR39" s="1439"/>
      <c r="BS39" s="1439"/>
      <c r="BT39" s="765"/>
      <c r="BV39" s="755"/>
    </row>
    <row r="40" spans="1:74" ht="12.6" customHeight="1">
      <c r="A40" s="779">
        <v>39</v>
      </c>
      <c r="B40" s="1492"/>
      <c r="C40" s="57"/>
      <c r="D40" s="35"/>
      <c r="E40" s="528" t="str">
        <f>IF(C41&lt;&gt;"","年","")</f>
        <v/>
      </c>
      <c r="F40" s="590"/>
      <c r="G40" s="528" t="str">
        <f>IF(G41&lt;&gt;"","月","")</f>
        <v/>
      </c>
      <c r="H40" s="528"/>
      <c r="I40" s="615"/>
      <c r="J40" s="615"/>
      <c r="K40" s="615"/>
      <c r="L40" s="615"/>
      <c r="M40" s="615"/>
      <c r="N40" s="615"/>
      <c r="O40" s="615"/>
      <c r="P40" s="615"/>
      <c r="Q40" s="615"/>
      <c r="R40" s="615"/>
      <c r="S40" s="615"/>
      <c r="T40" s="615"/>
      <c r="U40" s="615"/>
      <c r="V40" s="615"/>
      <c r="W40" s="615"/>
      <c r="X40" s="615"/>
      <c r="Y40" s="1260"/>
      <c r="Z40" s="1261"/>
      <c r="AA40" s="134" t="str">
        <f>IF($C41&lt;&gt;"","日","")</f>
        <v/>
      </c>
      <c r="AB40" s="1264"/>
      <c r="AC40" s="1265"/>
      <c r="AD40" s="741" t="str">
        <f>IF($C41&lt;&gt;"","日","")</f>
        <v/>
      </c>
      <c r="AE40" s="1264"/>
      <c r="AF40" s="1265"/>
      <c r="AG40" s="741" t="str">
        <f>IF($C41&lt;&gt;"","日","")</f>
        <v/>
      </c>
      <c r="AH40" s="1261"/>
      <c r="AI40" s="1261"/>
      <c r="AJ40" s="594" t="str">
        <f>IF($C41&lt;&gt;"","日","")</f>
        <v/>
      </c>
      <c r="AL40" s="1492"/>
      <c r="AM40" s="110"/>
      <c r="AN40" s="111"/>
      <c r="AO40" s="111"/>
      <c r="AP40" s="111"/>
      <c r="AQ40" s="111"/>
      <c r="AR40" s="114"/>
      <c r="AS40" s="114"/>
      <c r="AT40" s="114"/>
      <c r="AU40" s="114"/>
      <c r="AV40" s="115"/>
      <c r="AW40" s="1463"/>
      <c r="AX40" s="1464"/>
      <c r="AY40" s="1464"/>
      <c r="AZ40" s="1464"/>
      <c r="BA40" s="1464"/>
      <c r="BB40" s="764"/>
      <c r="BC40" s="1440"/>
      <c r="BD40" s="1441"/>
      <c r="BE40" s="1441"/>
      <c r="BF40" s="1441"/>
      <c r="BG40" s="1441"/>
      <c r="BH40" s="764" t="str">
        <f t="shared" si="0"/>
        <v/>
      </c>
      <c r="BI40" s="1440"/>
      <c r="BJ40" s="1441"/>
      <c r="BK40" s="1441"/>
      <c r="BL40" s="1441"/>
      <c r="BM40" s="1441"/>
      <c r="BN40" s="764" t="str">
        <f t="shared" si="1"/>
        <v/>
      </c>
      <c r="BO40" s="1440"/>
      <c r="BP40" s="1441"/>
      <c r="BQ40" s="1441"/>
      <c r="BR40" s="1441"/>
      <c r="BS40" s="1441"/>
      <c r="BT40" s="764" t="str">
        <f t="shared" si="2"/>
        <v/>
      </c>
      <c r="BV40" s="755"/>
    </row>
    <row r="41" spans="1:74" ht="12.6" customHeight="1">
      <c r="A41" s="779">
        <v>40</v>
      </c>
      <c r="B41" s="1492"/>
      <c r="C41" s="1292" t="str">
        <f>I39</f>
        <v/>
      </c>
      <c r="D41" s="1293"/>
      <c r="E41" s="1293"/>
      <c r="F41" s="1294"/>
      <c r="G41" s="1298" t="str">
        <f>I39</f>
        <v/>
      </c>
      <c r="H41" s="1299"/>
      <c r="I41" s="675" t="str">
        <f>IF(ISERROR(X39+1)=TRUE,"",X39+1)</f>
        <v/>
      </c>
      <c r="J41" s="675" t="str">
        <f>IF(ISERROR(I41+1)=TRUE,"",I41+1)</f>
        <v/>
      </c>
      <c r="K41" s="675" t="str">
        <f t="shared" ref="K41" si="67">IF(ISERROR(J41+1)=TRUE,"",J41+1)</f>
        <v/>
      </c>
      <c r="L41" s="675" t="str">
        <f t="shared" ref="L41" si="68">IF(ISERROR(K41+1)=TRUE,"",K41+1)</f>
        <v/>
      </c>
      <c r="M41" s="675" t="str">
        <f t="shared" ref="M41" si="69">IF(ISERROR(L41+1)=TRUE,"",L41+1)</f>
        <v/>
      </c>
      <c r="N41" s="675" t="str">
        <f t="shared" ref="N41" si="70">IF(ISERROR(M41+1)=TRUE,"",M41+1)</f>
        <v/>
      </c>
      <c r="O41" s="675" t="str">
        <f t="shared" ref="O41" si="71">IF(ISERROR(N41+1)=TRUE,"",N41+1)</f>
        <v/>
      </c>
      <c r="P41" s="675" t="str">
        <f t="shared" ref="P41" si="72">IF(ISERROR(O41+1)=TRUE,"",O41+1)</f>
        <v/>
      </c>
      <c r="Q41" s="675" t="str">
        <f t="shared" ref="Q41" si="73">IF(ISERROR(P41+1)=TRUE,"",P41+1)</f>
        <v/>
      </c>
      <c r="R41" s="675" t="str">
        <f t="shared" ref="R41" si="74">IF(ISERROR(Q41+1)=TRUE,"",Q41+1)</f>
        <v/>
      </c>
      <c r="S41" s="675" t="str">
        <f t="shared" ref="S41" si="75">IF(ISERROR(R41+1)=TRUE,"",R41+1)</f>
        <v/>
      </c>
      <c r="T41" s="675" t="str">
        <f t="shared" ref="T41" si="76">IF(ISERROR(S41+1)=TRUE,"",S41+1)</f>
        <v/>
      </c>
      <c r="U41" s="675" t="str">
        <f>IF(ISERROR(T41+1)=TRUE,"",IF(MONTH(T41+1)=MONTH(G41),T41+1,""))</f>
        <v/>
      </c>
      <c r="V41" s="675" t="str">
        <f>IF(ISERROR(T41+2)=TRUE,"",IF(MONTH(T41+2)=MONTH(G41),T41+2,""))</f>
        <v/>
      </c>
      <c r="W41" s="675" t="str">
        <f>IF(ISERROR(T41+3)=TRUE,"",IF(MONTH(T41+3)=MONTH(G41),T41+3,""))</f>
        <v/>
      </c>
      <c r="X41" s="676"/>
      <c r="Y41" s="1284" t="str">
        <f>IF($C41="","",COUNTIF($I40:$X40,"○")+COUNTIF($I42:$W42,"○"))</f>
        <v/>
      </c>
      <c r="Z41" s="1270"/>
      <c r="AA41" s="352"/>
      <c r="AB41" s="1266" t="str">
        <f>IF($C41="","",COUNTIF($I40:$X40,"×")+COUNTIF($I42:$W42,"×"))</f>
        <v/>
      </c>
      <c r="AC41" s="1267"/>
      <c r="AD41" s="773"/>
      <c r="AE41" s="1266" t="str">
        <f>IF($C41="","",COUNTIF($I40:$X40,"△")+COUNTIF($I42:$W42,"△"))</f>
        <v/>
      </c>
      <c r="AF41" s="1267"/>
      <c r="AG41" s="773"/>
      <c r="AH41" s="1270" t="str">
        <f>IF($C41="","",COUNTIF($I40:$X40,"／")+COUNTIF($I42:$W42,"／"))</f>
        <v/>
      </c>
      <c r="AI41" s="1270"/>
      <c r="AJ41" s="774"/>
      <c r="AL41" s="1492"/>
      <c r="AM41" s="8"/>
      <c r="AN41" s="2"/>
      <c r="AO41" s="2"/>
      <c r="AP41" s="2"/>
      <c r="AQ41" s="2"/>
      <c r="AR41" s="1"/>
      <c r="AS41" s="1"/>
      <c r="AT41" s="1"/>
      <c r="AU41" s="1"/>
      <c r="AV41" s="84"/>
      <c r="AW41" s="8"/>
      <c r="AX41" s="2"/>
      <c r="AY41" s="2"/>
      <c r="AZ41" s="2"/>
      <c r="BA41" s="2"/>
      <c r="BB41" s="84"/>
      <c r="BC41" s="48"/>
      <c r="BD41" s="85"/>
      <c r="BE41" s="86" t="str">
        <f>IF(AND($BC$43="",$BI$43="",$BO$43=""),"","支給月と実際に支払った支給額")</f>
        <v/>
      </c>
      <c r="BF41" s="87"/>
      <c r="BG41" s="87"/>
      <c r="BH41" s="87"/>
      <c r="BI41" s="88"/>
      <c r="BJ41" s="88"/>
      <c r="BK41" s="87"/>
      <c r="BL41" s="87"/>
      <c r="BM41" s="87"/>
      <c r="BN41" s="87"/>
      <c r="BO41" s="88"/>
      <c r="BP41" s="88"/>
      <c r="BQ41" s="87"/>
      <c r="BR41" s="87"/>
      <c r="BS41" s="89"/>
      <c r="BT41" s="90"/>
    </row>
    <row r="42" spans="1:74" ht="12.6" customHeight="1">
      <c r="A42" s="779">
        <v>41</v>
      </c>
      <c r="B42" s="1492"/>
      <c r="C42" s="1295"/>
      <c r="D42" s="1296"/>
      <c r="E42" s="1296"/>
      <c r="F42" s="1297"/>
      <c r="G42" s="1300"/>
      <c r="H42" s="1301"/>
      <c r="I42" s="616"/>
      <c r="J42" s="616"/>
      <c r="K42" s="616"/>
      <c r="L42" s="616"/>
      <c r="M42" s="616"/>
      <c r="N42" s="616"/>
      <c r="O42" s="616"/>
      <c r="P42" s="616"/>
      <c r="Q42" s="616"/>
      <c r="R42" s="616"/>
      <c r="S42" s="616"/>
      <c r="T42" s="616"/>
      <c r="U42" s="616"/>
      <c r="V42" s="616"/>
      <c r="W42" s="616"/>
      <c r="X42" s="677"/>
      <c r="Y42" s="1285"/>
      <c r="Z42" s="1271"/>
      <c r="AA42" s="336" t="str">
        <f>IF($C41&lt;&gt;"","日","")</f>
        <v/>
      </c>
      <c r="AB42" s="1268"/>
      <c r="AC42" s="1269"/>
      <c r="AD42" s="742" t="str">
        <f>IF($C41&lt;&gt;"","日","")</f>
        <v/>
      </c>
      <c r="AE42" s="1268"/>
      <c r="AF42" s="1269"/>
      <c r="AG42" s="742" t="str">
        <f>IF($C41&lt;&gt;"","日","")</f>
        <v/>
      </c>
      <c r="AH42" s="1271"/>
      <c r="AI42" s="1271"/>
      <c r="AJ42" s="595" t="str">
        <f>IF($C41&lt;&gt;"","日","")</f>
        <v/>
      </c>
      <c r="AL42" s="1492"/>
      <c r="AM42" s="58" t="str">
        <f>IF(AND($BC$43="",$BI$43="",$BO$43=""),"","賃金種別")</f>
        <v/>
      </c>
      <c r="AN42" s="29"/>
      <c r="AO42" s="29"/>
      <c r="AP42" s="29"/>
      <c r="AQ42" s="29"/>
      <c r="AR42" s="30"/>
      <c r="AS42" s="30"/>
      <c r="AT42" s="30"/>
      <c r="AU42" s="30"/>
      <c r="AV42" s="3"/>
      <c r="AW42" s="109" t="str">
        <f>IF(AND($BC$43="",$BI$43="",$BO$43=""),"","　本来の支給額")</f>
        <v/>
      </c>
      <c r="AX42" s="109"/>
      <c r="AY42" s="29"/>
      <c r="AZ42" s="29"/>
      <c r="BA42" s="29"/>
      <c r="BB42" s="3"/>
      <c r="BC42" s="8"/>
      <c r="BD42" s="2"/>
      <c r="BE42" s="13" t="str">
        <f>IF(BC43&lt;&gt;"","年","")</f>
        <v/>
      </c>
      <c r="BF42" s="588"/>
      <c r="BG42" s="12" t="str">
        <f>IF(BG43&lt;&gt;"","月","")</f>
        <v/>
      </c>
      <c r="BH42" s="14"/>
      <c r="BI42" s="8"/>
      <c r="BJ42" s="2"/>
      <c r="BK42" s="13" t="str">
        <f>IF(BI43&lt;&gt;"","年","")</f>
        <v/>
      </c>
      <c r="BL42" s="588"/>
      <c r="BM42" s="12" t="str">
        <f>IF(BM43&lt;&gt;"","月","")</f>
        <v/>
      </c>
      <c r="BN42" s="14"/>
      <c r="BO42" s="8"/>
      <c r="BP42" s="2"/>
      <c r="BQ42" s="13" t="str">
        <f>IF(BO43&lt;&gt;"","年","")</f>
        <v/>
      </c>
      <c r="BR42" s="588"/>
      <c r="BS42" s="12" t="str">
        <f>IF(BS43&lt;&gt;"","月","")</f>
        <v/>
      </c>
      <c r="BT42" s="15"/>
    </row>
    <row r="43" spans="1:74" ht="12.6" customHeight="1">
      <c r="A43" s="779">
        <v>42</v>
      </c>
      <c r="B43" s="1492"/>
      <c r="C43" s="589"/>
      <c r="D43" s="49"/>
      <c r="E43" s="18"/>
      <c r="F43" s="50"/>
      <c r="G43" s="18"/>
      <c r="H43" s="18"/>
      <c r="I43" s="673" t="str">
        <f>IF(G41="","",IF(OR(ISERROR(DATE(YEAR(G41),MONTH(G41)+1,1))=TRUE,DATE(YEAR(G41),MONTH(G41)+1,1)&gt;calc!$D$15),"",DATE(YEAR(G41),MONTH(G41)+1,1)))</f>
        <v/>
      </c>
      <c r="J43" s="673" t="str">
        <f>IF(ISERROR(I43+1)=TRUE,"",I43+1)</f>
        <v/>
      </c>
      <c r="K43" s="673" t="str">
        <f t="shared" ref="K43" si="77">IF(ISERROR(J43+1)=TRUE,"",J43+1)</f>
        <v/>
      </c>
      <c r="L43" s="673" t="str">
        <f t="shared" ref="L43" si="78">IF(ISERROR(K43+1)=TRUE,"",K43+1)</f>
        <v/>
      </c>
      <c r="M43" s="673" t="str">
        <f t="shared" ref="M43" si="79">IF(ISERROR(L43+1)=TRUE,"",L43+1)</f>
        <v/>
      </c>
      <c r="N43" s="673" t="str">
        <f t="shared" ref="N43" si="80">IF(ISERROR(M43+1)=TRUE,"",M43+1)</f>
        <v/>
      </c>
      <c r="O43" s="673" t="str">
        <f t="shared" ref="O43" si="81">IF(ISERROR(N43+1)=TRUE,"",N43+1)</f>
        <v/>
      </c>
      <c r="P43" s="673" t="str">
        <f t="shared" ref="P43" si="82">IF(ISERROR(O43+1)=TRUE,"",O43+1)</f>
        <v/>
      </c>
      <c r="Q43" s="673" t="str">
        <f t="shared" ref="Q43" si="83">IF(ISERROR(P43+1)=TRUE,"",P43+1)</f>
        <v/>
      </c>
      <c r="R43" s="673" t="str">
        <f t="shared" ref="R43" si="84">IF(ISERROR(Q43+1)=TRUE,"",Q43+1)</f>
        <v/>
      </c>
      <c r="S43" s="673" t="str">
        <f t="shared" ref="S43" si="85">IF(ISERROR(R43+1)=TRUE,"",R43+1)</f>
        <v/>
      </c>
      <c r="T43" s="673" t="str">
        <f t="shared" ref="T43" si="86">IF(ISERROR(S43+1)=TRUE,"",S43+1)</f>
        <v/>
      </c>
      <c r="U43" s="673" t="str">
        <f t="shared" ref="U43" si="87">IF(ISERROR(T43+1)=TRUE,"",T43+1)</f>
        <v/>
      </c>
      <c r="V43" s="673" t="str">
        <f t="shared" ref="V43" si="88">IF(ISERROR(U43+1)=TRUE,"",U43+1)</f>
        <v/>
      </c>
      <c r="W43" s="673" t="str">
        <f t="shared" ref="W43" si="89">IF(ISERROR(V43+1)=TRUE,"",V43+1)</f>
        <v/>
      </c>
      <c r="X43" s="674" t="str">
        <f t="shared" ref="X43" si="90">IF(ISERROR(W43+1)=TRUE,"",W43+1)</f>
        <v/>
      </c>
      <c r="Y43" s="1258" t="str">
        <f>IF($C45="","",COUNTIFS($I43:$X43,"&gt;="&amp;calc!$D$17,$I43:$X43,"&lt;="&amp;calc!$D$18,証明書!$I44:$X44,"○")+COUNTIFS($I45:$W45,"&gt;="&amp;calc!$D$17,$I45:$W45,"&lt;="&amp;calc!$D$18,証明書!$I46:$W46,"○"))</f>
        <v/>
      </c>
      <c r="Z43" s="1259"/>
      <c r="AA43" s="403"/>
      <c r="AB43" s="1262" t="str">
        <f>IF($C45="","",COUNTIFS($I43:$X43,"&gt;="&amp;calc!$D$17,$I43:$X43,"&lt;="&amp;calc!$D$18,証明書!$I44:$X44,"×")+COUNTIFS($I45:$W45,"&gt;="&amp;calc!$D$17,$I45:$W45,"&lt;="&amp;calc!$D$18,証明書!$I46:$W46,"×"))</f>
        <v/>
      </c>
      <c r="AC43" s="1263"/>
      <c r="AD43" s="740"/>
      <c r="AE43" s="1262" t="str">
        <f>IF($C45="","",COUNTIFS($I43:$X43,"&gt;="&amp;calc!$D$17,$I43:$X43,"&lt;="&amp;calc!$D$18,証明書!$I44:$X44,"△")+COUNTIFS($I45:$W45,"&gt;="&amp;calc!$D$17,$I45:$W45,"&lt;="&amp;calc!$D$18,証明書!$I46:$W46,"△"))</f>
        <v/>
      </c>
      <c r="AF43" s="1263"/>
      <c r="AG43" s="740"/>
      <c r="AH43" s="1259" t="str">
        <f>IF($C45="","",COUNTIFS($I43:$X43,"&gt;="&amp;calc!$D$17,$I43:$X43,"&lt;="&amp;calc!$D$18,証明書!$I44:$X44,"／")+COUNTIFS($I45:$W45,"&gt;="&amp;calc!$D$17,$I45:$W45,"&lt;="&amp;calc!$D$18,証明書!$I46:$W46,"／"))</f>
        <v/>
      </c>
      <c r="AI43" s="1259"/>
      <c r="AJ43" s="94"/>
      <c r="AL43" s="1492"/>
      <c r="AM43" s="1216"/>
      <c r="AN43" s="1217"/>
      <c r="AO43" s="1217"/>
      <c r="AP43" s="1217"/>
      <c r="AQ43" s="1217"/>
      <c r="AR43" s="1217"/>
      <c r="AS43" s="1217"/>
      <c r="AT43" s="1217"/>
      <c r="AU43" s="1217"/>
      <c r="AV43" s="1218"/>
      <c r="AW43" s="76"/>
      <c r="AX43" s="123"/>
      <c r="AY43" s="123"/>
      <c r="AZ43" s="123"/>
      <c r="BA43" s="123"/>
      <c r="BB43" s="523"/>
      <c r="BC43" s="1387" t="str">
        <f>C41</f>
        <v/>
      </c>
      <c r="BD43" s="1388"/>
      <c r="BE43" s="1388"/>
      <c r="BF43" s="1389"/>
      <c r="BG43" s="1380" t="str">
        <f>G41</f>
        <v/>
      </c>
      <c r="BH43" s="1393"/>
      <c r="BI43" s="1387" t="str">
        <f>C45</f>
        <v/>
      </c>
      <c r="BJ43" s="1388"/>
      <c r="BK43" s="1388"/>
      <c r="BL43" s="1389"/>
      <c r="BM43" s="1380" t="str">
        <f>G45</f>
        <v/>
      </c>
      <c r="BN43" s="1393"/>
      <c r="BO43" s="1387" t="str">
        <f>C49</f>
        <v/>
      </c>
      <c r="BP43" s="1388"/>
      <c r="BQ43" s="1388"/>
      <c r="BR43" s="1389"/>
      <c r="BS43" s="1380" t="str">
        <f>G49</f>
        <v/>
      </c>
      <c r="BT43" s="1381"/>
    </row>
    <row r="44" spans="1:74" ht="12.6" customHeight="1">
      <c r="A44" s="779">
        <v>43</v>
      </c>
      <c r="B44" s="1492"/>
      <c r="C44" s="57"/>
      <c r="D44" s="35"/>
      <c r="E44" s="528" t="str">
        <f>IF(C45&lt;&gt;"","年","")</f>
        <v/>
      </c>
      <c r="F44" s="590"/>
      <c r="G44" s="528" t="str">
        <f>IF(G45&lt;&gt;"","月","")</f>
        <v/>
      </c>
      <c r="H44" s="528"/>
      <c r="I44" s="615"/>
      <c r="J44" s="615"/>
      <c r="K44" s="615"/>
      <c r="L44" s="615"/>
      <c r="M44" s="615"/>
      <c r="N44" s="615"/>
      <c r="O44" s="615"/>
      <c r="P44" s="615"/>
      <c r="Q44" s="615"/>
      <c r="R44" s="615"/>
      <c r="S44" s="615"/>
      <c r="T44" s="615"/>
      <c r="U44" s="615"/>
      <c r="V44" s="615"/>
      <c r="W44" s="615"/>
      <c r="X44" s="615"/>
      <c r="Y44" s="1260"/>
      <c r="Z44" s="1261"/>
      <c r="AA44" s="134" t="str">
        <f>IF($C45&lt;&gt;"","日","")</f>
        <v/>
      </c>
      <c r="AB44" s="1264"/>
      <c r="AC44" s="1265"/>
      <c r="AD44" s="741" t="str">
        <f>IF($C45&lt;&gt;"","日","")</f>
        <v/>
      </c>
      <c r="AE44" s="1264"/>
      <c r="AF44" s="1265"/>
      <c r="AG44" s="741" t="str">
        <f>IF($C45&lt;&gt;"","日","")</f>
        <v/>
      </c>
      <c r="AH44" s="1261"/>
      <c r="AI44" s="1261"/>
      <c r="AJ44" s="594" t="str">
        <f>IF($C45&lt;&gt;"","日","")</f>
        <v/>
      </c>
      <c r="AL44" s="1492"/>
      <c r="AM44" s="1219"/>
      <c r="AN44" s="1220"/>
      <c r="AO44" s="1220"/>
      <c r="AP44" s="1220"/>
      <c r="AQ44" s="1220"/>
      <c r="AR44" s="1220"/>
      <c r="AS44" s="1220"/>
      <c r="AT44" s="1220"/>
      <c r="AU44" s="1220"/>
      <c r="AV44" s="1221"/>
      <c r="AW44" s="76"/>
      <c r="AX44" s="123"/>
      <c r="AY44" s="123"/>
      <c r="AZ44" s="123"/>
      <c r="BA44" s="123"/>
      <c r="BB44" s="523"/>
      <c r="BC44" s="1390"/>
      <c r="BD44" s="1391"/>
      <c r="BE44" s="1391"/>
      <c r="BF44" s="1392"/>
      <c r="BG44" s="1382"/>
      <c r="BH44" s="1394"/>
      <c r="BI44" s="1390"/>
      <c r="BJ44" s="1391"/>
      <c r="BK44" s="1391"/>
      <c r="BL44" s="1392"/>
      <c r="BM44" s="1382"/>
      <c r="BN44" s="1394"/>
      <c r="BO44" s="1390"/>
      <c r="BP44" s="1391"/>
      <c r="BQ44" s="1391"/>
      <c r="BR44" s="1392"/>
      <c r="BS44" s="1382"/>
      <c r="BT44" s="1383"/>
    </row>
    <row r="45" spans="1:74" ht="12.6" customHeight="1">
      <c r="A45" s="779">
        <v>44</v>
      </c>
      <c r="B45" s="1492"/>
      <c r="C45" s="1292" t="str">
        <f>I43</f>
        <v/>
      </c>
      <c r="D45" s="1293"/>
      <c r="E45" s="1293"/>
      <c r="F45" s="1294"/>
      <c r="G45" s="1298" t="str">
        <f>I43</f>
        <v/>
      </c>
      <c r="H45" s="1299"/>
      <c r="I45" s="675" t="str">
        <f>IF(ISERROR(X43+1)=TRUE,"",X43+1)</f>
        <v/>
      </c>
      <c r="J45" s="675" t="str">
        <f>IF(ISERROR(I45+1)=TRUE,"",I45+1)</f>
        <v/>
      </c>
      <c r="K45" s="675" t="str">
        <f t="shared" ref="K45" si="91">IF(ISERROR(J45+1)=TRUE,"",J45+1)</f>
        <v/>
      </c>
      <c r="L45" s="675" t="str">
        <f t="shared" ref="L45" si="92">IF(ISERROR(K45+1)=TRUE,"",K45+1)</f>
        <v/>
      </c>
      <c r="M45" s="675" t="str">
        <f t="shared" ref="M45" si="93">IF(ISERROR(L45+1)=TRUE,"",L45+1)</f>
        <v/>
      </c>
      <c r="N45" s="675" t="str">
        <f t="shared" ref="N45" si="94">IF(ISERROR(M45+1)=TRUE,"",M45+1)</f>
        <v/>
      </c>
      <c r="O45" s="675" t="str">
        <f t="shared" ref="O45" si="95">IF(ISERROR(N45+1)=TRUE,"",N45+1)</f>
        <v/>
      </c>
      <c r="P45" s="675" t="str">
        <f t="shared" ref="P45" si="96">IF(ISERROR(O45+1)=TRUE,"",O45+1)</f>
        <v/>
      </c>
      <c r="Q45" s="675" t="str">
        <f t="shared" ref="Q45" si="97">IF(ISERROR(P45+1)=TRUE,"",P45+1)</f>
        <v/>
      </c>
      <c r="R45" s="675" t="str">
        <f t="shared" ref="R45" si="98">IF(ISERROR(Q45+1)=TRUE,"",Q45+1)</f>
        <v/>
      </c>
      <c r="S45" s="675" t="str">
        <f t="shared" ref="S45" si="99">IF(ISERROR(R45+1)=TRUE,"",R45+1)</f>
        <v/>
      </c>
      <c r="T45" s="675" t="str">
        <f t="shared" ref="T45" si="100">IF(ISERROR(S45+1)=TRUE,"",S45+1)</f>
        <v/>
      </c>
      <c r="U45" s="675" t="str">
        <f>IF(ISERROR(T45+1)=TRUE,"",IF(MONTH(T45+1)=MONTH(G45),T45+1,""))</f>
        <v/>
      </c>
      <c r="V45" s="675" t="str">
        <f>IF(ISERROR(T45+2)=TRUE,"",IF(MONTH(T45+2)=MONTH(G45),T45+2,""))</f>
        <v/>
      </c>
      <c r="W45" s="675" t="str">
        <f>IF(ISERROR(T45+3)=TRUE,"",IF(MONTH(T45+3)=MONTH(G45),T45+3,""))</f>
        <v/>
      </c>
      <c r="X45" s="676"/>
      <c r="Y45" s="1284" t="str">
        <f>IF($C45="","",COUNTIF($I44:$X44,"○")+COUNTIF($I46:$W46,"○"))</f>
        <v/>
      </c>
      <c r="Z45" s="1270"/>
      <c r="AA45" s="352"/>
      <c r="AB45" s="1266" t="str">
        <f>IF($C45="","",COUNTIF($I44:$X44,"×")+COUNTIF($I46:$W46,"×"))</f>
        <v/>
      </c>
      <c r="AC45" s="1267"/>
      <c r="AD45" s="773"/>
      <c r="AE45" s="1266" t="str">
        <f>IF($C45="","",COUNTIF($I44:$X44,"△")+COUNTIF($I46:$W46,"△"))</f>
        <v/>
      </c>
      <c r="AF45" s="1267"/>
      <c r="AG45" s="773"/>
      <c r="AH45" s="1270" t="str">
        <f>IF($C45="","",COUNTIF($I44:$X44,"／")+COUNTIF($I46:$W46,"／"))</f>
        <v/>
      </c>
      <c r="AI45" s="1270"/>
      <c r="AJ45" s="774"/>
      <c r="AL45" s="1492"/>
      <c r="AM45" s="48" t="str">
        <f>IF(AND(BC46="",BI46="",BO46=""),"","支給対象日数")</f>
        <v/>
      </c>
      <c r="AN45" s="92"/>
      <c r="AO45" s="92"/>
      <c r="AP45" s="92"/>
      <c r="AQ45" s="92"/>
      <c r="AR45" s="92"/>
      <c r="AS45" s="49"/>
      <c r="AT45" s="93"/>
      <c r="AU45" s="18"/>
      <c r="AV45" s="19"/>
      <c r="AW45" s="1029" t="str">
        <f>IF(AND($BC$43="",$BI$43="",$BO$43=""),"","**********")</f>
        <v/>
      </c>
      <c r="AX45" s="1228"/>
      <c r="AY45" s="1228"/>
      <c r="AZ45" s="1228"/>
      <c r="BA45" s="1228"/>
      <c r="BB45" s="1384"/>
      <c r="BC45" s="1374"/>
      <c r="BD45" s="1375"/>
      <c r="BE45" s="1375"/>
      <c r="BF45" s="1375"/>
      <c r="BG45" s="1375"/>
      <c r="BH45" s="94" t="str">
        <f>IF(BC$43&lt;&gt;"","日","")</f>
        <v/>
      </c>
      <c r="BI45" s="1374"/>
      <c r="BJ45" s="1375"/>
      <c r="BK45" s="1375"/>
      <c r="BL45" s="1375"/>
      <c r="BM45" s="1375"/>
      <c r="BN45" s="94" t="str">
        <f>IF(BI$43&lt;&gt;"","日","")</f>
        <v/>
      </c>
      <c r="BO45" s="1374"/>
      <c r="BP45" s="1375"/>
      <c r="BQ45" s="1375"/>
      <c r="BR45" s="1375"/>
      <c r="BS45" s="1375"/>
      <c r="BT45" s="94" t="str">
        <f>IF(BO$43&lt;&gt;"","日","")</f>
        <v/>
      </c>
    </row>
    <row r="46" spans="1:74" ht="12.6" customHeight="1">
      <c r="A46" s="779">
        <v>45</v>
      </c>
      <c r="B46" s="1492"/>
      <c r="C46" s="1295"/>
      <c r="D46" s="1296"/>
      <c r="E46" s="1296"/>
      <c r="F46" s="1297"/>
      <c r="G46" s="1300"/>
      <c r="H46" s="1301"/>
      <c r="I46" s="616"/>
      <c r="J46" s="616"/>
      <c r="K46" s="616"/>
      <c r="L46" s="616"/>
      <c r="M46" s="616"/>
      <c r="N46" s="616"/>
      <c r="O46" s="616"/>
      <c r="P46" s="616"/>
      <c r="Q46" s="616"/>
      <c r="R46" s="616"/>
      <c r="S46" s="616"/>
      <c r="T46" s="616"/>
      <c r="U46" s="616"/>
      <c r="V46" s="616"/>
      <c r="W46" s="616"/>
      <c r="X46" s="677"/>
      <c r="Y46" s="1285"/>
      <c r="Z46" s="1271"/>
      <c r="AA46" s="336" t="str">
        <f>IF($C45&lt;&gt;"","日","")</f>
        <v/>
      </c>
      <c r="AB46" s="1268"/>
      <c r="AC46" s="1269"/>
      <c r="AD46" s="742" t="str">
        <f>IF($C45&lt;&gt;"","日","")</f>
        <v/>
      </c>
      <c r="AE46" s="1268"/>
      <c r="AF46" s="1269"/>
      <c r="AG46" s="742" t="str">
        <f>IF($C45&lt;&gt;"","日","")</f>
        <v/>
      </c>
      <c r="AH46" s="1271"/>
      <c r="AI46" s="1271"/>
      <c r="AJ46" s="595" t="str">
        <f>IF($C45&lt;&gt;"","日","")</f>
        <v/>
      </c>
      <c r="AL46" s="1492"/>
      <c r="AM46" s="95"/>
      <c r="AN46" s="96"/>
      <c r="AO46" s="96"/>
      <c r="AP46" s="96"/>
      <c r="AQ46" s="96"/>
      <c r="AR46" s="96"/>
      <c r="AS46" s="97"/>
      <c r="AT46" s="79"/>
      <c r="AU46" s="98"/>
      <c r="AV46" s="99"/>
      <c r="AW46" s="1385"/>
      <c r="AX46" s="1229"/>
      <c r="AY46" s="1229"/>
      <c r="AZ46" s="1229"/>
      <c r="BA46" s="1229"/>
      <c r="BB46" s="1386"/>
      <c r="BC46" s="1376"/>
      <c r="BD46" s="1377"/>
      <c r="BE46" s="1377"/>
      <c r="BF46" s="1377"/>
      <c r="BG46" s="1377"/>
      <c r="BH46" s="100"/>
      <c r="BI46" s="1376"/>
      <c r="BJ46" s="1377"/>
      <c r="BK46" s="1377"/>
      <c r="BL46" s="1377"/>
      <c r="BM46" s="1377"/>
      <c r="BN46" s="100"/>
      <c r="BO46" s="1376"/>
      <c r="BP46" s="1377"/>
      <c r="BQ46" s="1377"/>
      <c r="BR46" s="1377"/>
      <c r="BS46" s="1377"/>
      <c r="BT46" s="100"/>
    </row>
    <row r="47" spans="1:74" ht="12.6" customHeight="1">
      <c r="A47" s="779">
        <v>46</v>
      </c>
      <c r="B47" s="1492"/>
      <c r="C47" s="589"/>
      <c r="D47" s="49"/>
      <c r="E47" s="18"/>
      <c r="F47" s="50"/>
      <c r="G47" s="18"/>
      <c r="H47" s="18"/>
      <c r="I47" s="673" t="str">
        <f>IF(G45="","",IF(OR(ISERROR(DATE(YEAR(G45),MONTH(G45)+1,1))=TRUE,DATE(YEAR(G45),MONTH(G45)+1,1)&gt;calc!$D$15),"",DATE(YEAR(G45),MONTH(G45)+1,1)))</f>
        <v/>
      </c>
      <c r="J47" s="673" t="str">
        <f>IF(ISERROR(I47+1)=TRUE,"",I47+1)</f>
        <v/>
      </c>
      <c r="K47" s="673" t="str">
        <f t="shared" ref="K47" si="101">IF(ISERROR(J47+1)=TRUE,"",J47+1)</f>
        <v/>
      </c>
      <c r="L47" s="673" t="str">
        <f t="shared" ref="L47" si="102">IF(ISERROR(K47+1)=TRUE,"",K47+1)</f>
        <v/>
      </c>
      <c r="M47" s="673" t="str">
        <f t="shared" ref="M47" si="103">IF(ISERROR(L47+1)=TRUE,"",L47+1)</f>
        <v/>
      </c>
      <c r="N47" s="673" t="str">
        <f t="shared" ref="N47" si="104">IF(ISERROR(M47+1)=TRUE,"",M47+1)</f>
        <v/>
      </c>
      <c r="O47" s="673" t="str">
        <f t="shared" ref="O47" si="105">IF(ISERROR(N47+1)=TRUE,"",N47+1)</f>
        <v/>
      </c>
      <c r="P47" s="673" t="str">
        <f t="shared" ref="P47" si="106">IF(ISERROR(O47+1)=TRUE,"",O47+1)</f>
        <v/>
      </c>
      <c r="Q47" s="673" t="str">
        <f t="shared" ref="Q47" si="107">IF(ISERROR(P47+1)=TRUE,"",P47+1)</f>
        <v/>
      </c>
      <c r="R47" s="673" t="str">
        <f t="shared" ref="R47" si="108">IF(ISERROR(Q47+1)=TRUE,"",Q47+1)</f>
        <v/>
      </c>
      <c r="S47" s="673" t="str">
        <f t="shared" ref="S47" si="109">IF(ISERROR(R47+1)=TRUE,"",R47+1)</f>
        <v/>
      </c>
      <c r="T47" s="673" t="str">
        <f t="shared" ref="T47" si="110">IF(ISERROR(S47+1)=TRUE,"",S47+1)</f>
        <v/>
      </c>
      <c r="U47" s="673" t="str">
        <f t="shared" ref="U47" si="111">IF(ISERROR(T47+1)=TRUE,"",T47+1)</f>
        <v/>
      </c>
      <c r="V47" s="673" t="str">
        <f t="shared" ref="V47" si="112">IF(ISERROR(U47+1)=TRUE,"",U47+1)</f>
        <v/>
      </c>
      <c r="W47" s="673" t="str">
        <f t="shared" ref="W47" si="113">IF(ISERROR(V47+1)=TRUE,"",V47+1)</f>
        <v/>
      </c>
      <c r="X47" s="674" t="str">
        <f t="shared" ref="X47" si="114">IF(ISERROR(W47+1)=TRUE,"",W47+1)</f>
        <v/>
      </c>
      <c r="Y47" s="1258" t="str">
        <f>IF($C49="","",COUNTIFS($I47:$X47,"&gt;="&amp;calc!$D$17,$I47:$X47,"&lt;="&amp;calc!$D$18,証明書!$I48:$X48,"○")+COUNTIFS($I49:$W49,"&gt;="&amp;calc!$D$17,$I49:$W49,"&lt;="&amp;calc!$D$18,証明書!$I50:$W50,"○"))</f>
        <v/>
      </c>
      <c r="Z47" s="1259"/>
      <c r="AA47" s="403"/>
      <c r="AB47" s="1262" t="str">
        <f>IF($C49="","",COUNTIFS($I47:$X47,"&gt;="&amp;calc!$D$17,$I47:$X47,"&lt;="&amp;calc!$D$18,証明書!$I48:$X48,"×")+COUNTIFS($I49:$W49,"&gt;="&amp;calc!$D$17,$I49:$W49,"&lt;="&amp;calc!$D$18,証明書!$I50:$W50,"×"))</f>
        <v/>
      </c>
      <c r="AC47" s="1263"/>
      <c r="AD47" s="740"/>
      <c r="AE47" s="1262" t="str">
        <f>IF($C49="","",COUNTIFS($I47:$X47,"&gt;="&amp;calc!$D$17,$I47:$X47,"&lt;="&amp;calc!$D$18,証明書!$I48:$X48,"△")+COUNTIFS($I49:$W49,"&gt;="&amp;calc!$D$17,$I49:$W49,"&lt;="&amp;calc!$D$18,証明書!$I50:$W50,"△"))</f>
        <v/>
      </c>
      <c r="AF47" s="1263"/>
      <c r="AG47" s="740"/>
      <c r="AH47" s="1259" t="str">
        <f>IF($C49="","",COUNTIFS($I47:$X47,"&gt;="&amp;calc!$D$17,$I47:$X47,"&lt;="&amp;calc!$D$18,証明書!$I48:$X48,"／")+COUNTIFS($I49:$W49,"&gt;="&amp;calc!$D$17,$I49:$W49,"&lt;="&amp;calc!$D$18,証明書!$I50:$W50,"／"))</f>
        <v/>
      </c>
      <c r="AI47" s="1259"/>
      <c r="AJ47" s="94"/>
      <c r="AL47" s="1492"/>
      <c r="AM47" s="1397" t="str">
        <f>IF(AND(BC43="",BI43="",BO43=""),"","固　定　給　与")</f>
        <v/>
      </c>
      <c r="AN47" s="1477" t="str">
        <f>IF(AND($BC$43="",$BI$43="",$BO$43=""),"","基本給")</f>
        <v/>
      </c>
      <c r="AO47" s="1478"/>
      <c r="AP47" s="1478"/>
      <c r="AQ47" s="1478"/>
      <c r="AR47" s="1478"/>
      <c r="AS47" s="1478"/>
      <c r="AT47" s="1479"/>
      <c r="AU47" s="1483" t="str">
        <f>IF(AND($BC$43="",$BI$43="",$BO$43=""),"","過誤調整")</f>
        <v/>
      </c>
      <c r="AV47" s="1484"/>
      <c r="AW47" s="1485" t="str">
        <f>IF(AND($BC$43="",$BI$43="",$BO$43=""),"","**********")</f>
        <v/>
      </c>
      <c r="AX47" s="1486"/>
      <c r="AY47" s="1486"/>
      <c r="AZ47" s="1486"/>
      <c r="BA47" s="1486"/>
      <c r="BB47" s="756"/>
      <c r="BC47" s="1368"/>
      <c r="BD47" s="1455"/>
      <c r="BE47" s="1455"/>
      <c r="BF47" s="1455"/>
      <c r="BG47" s="1455"/>
      <c r="BH47" s="756" t="str">
        <f t="shared" ref="BH47:BH60" si="115">IF(BC$43&lt;&gt;"","円","")</f>
        <v/>
      </c>
      <c r="BI47" s="1456"/>
      <c r="BJ47" s="1455"/>
      <c r="BK47" s="1455"/>
      <c r="BL47" s="1455"/>
      <c r="BM47" s="1455"/>
      <c r="BN47" s="756" t="str">
        <f t="shared" ref="BN47:BN60" si="116">IF(BI$43&lt;&gt;"","円","")</f>
        <v/>
      </c>
      <c r="BO47" s="1459"/>
      <c r="BP47" s="1460"/>
      <c r="BQ47" s="1460"/>
      <c r="BR47" s="1460"/>
      <c r="BS47" s="1460"/>
      <c r="BT47" s="756" t="str">
        <f t="shared" ref="BT47:BT60" si="117">IF(BO$43&lt;&gt;"","円","")</f>
        <v/>
      </c>
    </row>
    <row r="48" spans="1:74" ht="12.6" customHeight="1">
      <c r="A48" s="779">
        <v>47</v>
      </c>
      <c r="B48" s="1492"/>
      <c r="C48" s="57"/>
      <c r="D48" s="35"/>
      <c r="E48" s="528" t="str">
        <f>IF(C49&lt;&gt;"","年","")</f>
        <v/>
      </c>
      <c r="F48" s="590"/>
      <c r="G48" s="528" t="str">
        <f>IF(G49&lt;&gt;"","月","")</f>
        <v/>
      </c>
      <c r="H48" s="528"/>
      <c r="I48" s="615"/>
      <c r="J48" s="615"/>
      <c r="K48" s="615"/>
      <c r="L48" s="615"/>
      <c r="M48" s="615"/>
      <c r="N48" s="615"/>
      <c r="O48" s="615"/>
      <c r="P48" s="615"/>
      <c r="Q48" s="615"/>
      <c r="R48" s="615"/>
      <c r="S48" s="615"/>
      <c r="T48" s="615"/>
      <c r="U48" s="615"/>
      <c r="V48" s="615"/>
      <c r="W48" s="615"/>
      <c r="X48" s="615"/>
      <c r="Y48" s="1260"/>
      <c r="Z48" s="1261"/>
      <c r="AA48" s="134" t="str">
        <f>IF($C49&lt;&gt;"","日","")</f>
        <v/>
      </c>
      <c r="AB48" s="1264"/>
      <c r="AC48" s="1265"/>
      <c r="AD48" s="741" t="str">
        <f>IF($C49&lt;&gt;"","日","")</f>
        <v/>
      </c>
      <c r="AE48" s="1264"/>
      <c r="AF48" s="1265"/>
      <c r="AG48" s="741" t="str">
        <f>IF($C49&lt;&gt;"","日","")</f>
        <v/>
      </c>
      <c r="AH48" s="1261"/>
      <c r="AI48" s="1261"/>
      <c r="AJ48" s="594" t="str">
        <f>IF($C49&lt;&gt;"","日","")</f>
        <v/>
      </c>
      <c r="AL48" s="1492"/>
      <c r="AM48" s="1398"/>
      <c r="AN48" s="1480"/>
      <c r="AO48" s="1481"/>
      <c r="AP48" s="1481"/>
      <c r="AQ48" s="1481"/>
      <c r="AR48" s="1481"/>
      <c r="AS48" s="1481"/>
      <c r="AT48" s="1482"/>
      <c r="AU48" s="1280" t="str">
        <f>IF(AND($BC$43="",$BI$43="",$BO$43=""),"","当　月")</f>
        <v/>
      </c>
      <c r="AV48" s="1281"/>
      <c r="AW48" s="1275"/>
      <c r="AX48" s="1276"/>
      <c r="AY48" s="1276"/>
      <c r="AZ48" s="1276"/>
      <c r="BA48" s="1276"/>
      <c r="BB48" s="757" t="str">
        <f>IF(AND($BC$43="",$BI$43="",$BO$43=""),"","円")</f>
        <v/>
      </c>
      <c r="BC48" s="1275"/>
      <c r="BD48" s="1276"/>
      <c r="BE48" s="1276"/>
      <c r="BF48" s="1276"/>
      <c r="BG48" s="1276"/>
      <c r="BH48" s="757" t="str">
        <f t="shared" si="115"/>
        <v/>
      </c>
      <c r="BI48" s="1275"/>
      <c r="BJ48" s="1276"/>
      <c r="BK48" s="1276"/>
      <c r="BL48" s="1276"/>
      <c r="BM48" s="1276"/>
      <c r="BN48" s="757" t="str">
        <f t="shared" si="116"/>
        <v/>
      </c>
      <c r="BO48" s="1366"/>
      <c r="BP48" s="1367"/>
      <c r="BQ48" s="1367"/>
      <c r="BR48" s="1367"/>
      <c r="BS48" s="1367"/>
      <c r="BT48" s="757" t="str">
        <f t="shared" si="117"/>
        <v/>
      </c>
      <c r="BV48" s="701" t="str">
        <f>IF(AND(AN47&lt;&gt;"",AW48="",SUM(BC47:BT48)&lt;&gt;0),"←本来の支給額を入力してください","")</f>
        <v/>
      </c>
    </row>
    <row r="49" spans="1:74" ht="12.6" customHeight="1">
      <c r="A49" s="779">
        <v>48</v>
      </c>
      <c r="B49" s="1492"/>
      <c r="C49" s="1292" t="str">
        <f>I47</f>
        <v/>
      </c>
      <c r="D49" s="1293"/>
      <c r="E49" s="1293"/>
      <c r="F49" s="1294"/>
      <c r="G49" s="1298" t="str">
        <f>I47</f>
        <v/>
      </c>
      <c r="H49" s="1299"/>
      <c r="I49" s="675" t="str">
        <f>IF(ISERROR(X47+1)=TRUE,"",X47+1)</f>
        <v/>
      </c>
      <c r="J49" s="675" t="str">
        <f>IF(ISERROR(I49+1)=TRUE,"",I49+1)</f>
        <v/>
      </c>
      <c r="K49" s="675" t="str">
        <f t="shared" ref="K49" si="118">IF(ISERROR(J49+1)=TRUE,"",J49+1)</f>
        <v/>
      </c>
      <c r="L49" s="675" t="str">
        <f t="shared" ref="L49" si="119">IF(ISERROR(K49+1)=TRUE,"",K49+1)</f>
        <v/>
      </c>
      <c r="M49" s="675" t="str">
        <f t="shared" ref="M49" si="120">IF(ISERROR(L49+1)=TRUE,"",L49+1)</f>
        <v/>
      </c>
      <c r="N49" s="675" t="str">
        <f t="shared" ref="N49" si="121">IF(ISERROR(M49+1)=TRUE,"",M49+1)</f>
        <v/>
      </c>
      <c r="O49" s="675" t="str">
        <f t="shared" ref="O49" si="122">IF(ISERROR(N49+1)=TRUE,"",N49+1)</f>
        <v/>
      </c>
      <c r="P49" s="675" t="str">
        <f t="shared" ref="P49" si="123">IF(ISERROR(O49+1)=TRUE,"",O49+1)</f>
        <v/>
      </c>
      <c r="Q49" s="675" t="str">
        <f t="shared" ref="Q49" si="124">IF(ISERROR(P49+1)=TRUE,"",P49+1)</f>
        <v/>
      </c>
      <c r="R49" s="675" t="str">
        <f t="shared" ref="R49" si="125">IF(ISERROR(Q49+1)=TRUE,"",Q49+1)</f>
        <v/>
      </c>
      <c r="S49" s="675" t="str">
        <f t="shared" ref="S49" si="126">IF(ISERROR(R49+1)=TRUE,"",R49+1)</f>
        <v/>
      </c>
      <c r="T49" s="675" t="str">
        <f t="shared" ref="T49" si="127">IF(ISERROR(S49+1)=TRUE,"",S49+1)</f>
        <v/>
      </c>
      <c r="U49" s="675" t="str">
        <f>IF(ISERROR(T49+1)=TRUE,"",IF(MONTH(T49+1)=MONTH(G49),T49+1,""))</f>
        <v/>
      </c>
      <c r="V49" s="675" t="str">
        <f>IF(ISERROR(T49+2)=TRUE,"",IF(MONTH(T49+2)=MONTH(G49),T49+2,""))</f>
        <v/>
      </c>
      <c r="W49" s="675" t="str">
        <f>IF(ISERROR(T49+3)=TRUE,"",IF(MONTH(T49+3)=MONTH(G49),T49+3,""))</f>
        <v/>
      </c>
      <c r="X49" s="676"/>
      <c r="Y49" s="1284" t="str">
        <f>IF($C49="","",COUNTIF($I48:$X48,"○")+COUNTIF($I50:$W50,"○"))</f>
        <v/>
      </c>
      <c r="Z49" s="1270"/>
      <c r="AA49" s="352"/>
      <c r="AB49" s="1266" t="str">
        <f>IF($C49="","",COUNTIF($I48:$X48,"×")+COUNTIF($I50:$W50,"×"))</f>
        <v/>
      </c>
      <c r="AC49" s="1267"/>
      <c r="AD49" s="773"/>
      <c r="AE49" s="1266" t="str">
        <f>IF($C49="","",COUNTIF($I48:$X48,"△")+COUNTIF($I50:$W50,"△"))</f>
        <v/>
      </c>
      <c r="AF49" s="1267"/>
      <c r="AG49" s="773"/>
      <c r="AH49" s="1270" t="str">
        <f>IF($C49="","",COUNTIF($I48:$X48,"／")+COUNTIF($I50:$W50,"／"))</f>
        <v/>
      </c>
      <c r="AI49" s="1270"/>
      <c r="AJ49" s="774"/>
      <c r="AL49" s="1492"/>
      <c r="AM49" s="1398"/>
      <c r="AN49" s="1444"/>
      <c r="AO49" s="1445"/>
      <c r="AP49" s="1445"/>
      <c r="AQ49" s="1445"/>
      <c r="AR49" s="1445"/>
      <c r="AS49" s="1445"/>
      <c r="AT49" s="1446"/>
      <c r="AU49" s="1280" t="str">
        <f>IF(AND($BC$43="",$BI$43="",$BO$43=""),"","過誤調整")</f>
        <v/>
      </c>
      <c r="AV49" s="1281"/>
      <c r="AW49" s="1273" t="str">
        <f>IF(AND($BC$43="",$BI$43="",$BO$43=""),"","**********")</f>
        <v/>
      </c>
      <c r="AX49" s="1274"/>
      <c r="AY49" s="1274"/>
      <c r="AZ49" s="1274"/>
      <c r="BA49" s="1274"/>
      <c r="BB49" s="757"/>
      <c r="BC49" s="1275"/>
      <c r="BD49" s="1276"/>
      <c r="BE49" s="1276"/>
      <c r="BF49" s="1276"/>
      <c r="BG49" s="1276"/>
      <c r="BH49" s="757" t="str">
        <f t="shared" si="115"/>
        <v/>
      </c>
      <c r="BI49" s="1275"/>
      <c r="BJ49" s="1276"/>
      <c r="BK49" s="1276"/>
      <c r="BL49" s="1276"/>
      <c r="BM49" s="1276"/>
      <c r="BN49" s="757" t="str">
        <f t="shared" si="116"/>
        <v/>
      </c>
      <c r="BO49" s="1366"/>
      <c r="BP49" s="1367"/>
      <c r="BQ49" s="1367"/>
      <c r="BR49" s="1367"/>
      <c r="BS49" s="1367"/>
      <c r="BT49" s="757" t="str">
        <f t="shared" si="117"/>
        <v/>
      </c>
    </row>
    <row r="50" spans="1:74" ht="12.6" customHeight="1">
      <c r="A50" s="779">
        <v>49</v>
      </c>
      <c r="B50" s="1493"/>
      <c r="C50" s="1295"/>
      <c r="D50" s="1296"/>
      <c r="E50" s="1296"/>
      <c r="F50" s="1297"/>
      <c r="G50" s="1300"/>
      <c r="H50" s="1301"/>
      <c r="I50" s="616"/>
      <c r="J50" s="616"/>
      <c r="K50" s="616"/>
      <c r="L50" s="616"/>
      <c r="M50" s="616"/>
      <c r="N50" s="616"/>
      <c r="O50" s="616"/>
      <c r="P50" s="616"/>
      <c r="Q50" s="616"/>
      <c r="R50" s="616"/>
      <c r="S50" s="616"/>
      <c r="T50" s="616"/>
      <c r="U50" s="616"/>
      <c r="V50" s="616"/>
      <c r="W50" s="616"/>
      <c r="X50" s="677"/>
      <c r="Y50" s="1285"/>
      <c r="Z50" s="1271"/>
      <c r="AA50" s="336" t="str">
        <f>IF($C49&lt;&gt;"","日","")</f>
        <v/>
      </c>
      <c r="AB50" s="1268"/>
      <c r="AC50" s="1269"/>
      <c r="AD50" s="742" t="str">
        <f>IF($C49&lt;&gt;"","日","")</f>
        <v/>
      </c>
      <c r="AE50" s="1268"/>
      <c r="AF50" s="1269"/>
      <c r="AG50" s="742" t="str">
        <f>IF($C49&lt;&gt;"","日","")</f>
        <v/>
      </c>
      <c r="AH50" s="1271"/>
      <c r="AI50" s="1271"/>
      <c r="AJ50" s="595" t="str">
        <f>IF($C49&lt;&gt;"","日","")</f>
        <v/>
      </c>
      <c r="AL50" s="1492"/>
      <c r="AM50" s="1398"/>
      <c r="AN50" s="1447"/>
      <c r="AO50" s="1448"/>
      <c r="AP50" s="1448"/>
      <c r="AQ50" s="1448"/>
      <c r="AR50" s="1448"/>
      <c r="AS50" s="1448"/>
      <c r="AT50" s="1449"/>
      <c r="AU50" s="1282" t="str">
        <f>IF(AND($BC$43="",$BI$43="",$BO$43=""),"","当　月")</f>
        <v/>
      </c>
      <c r="AV50" s="1283"/>
      <c r="AW50" s="1275"/>
      <c r="AX50" s="1276"/>
      <c r="AY50" s="1276"/>
      <c r="AZ50" s="1276"/>
      <c r="BA50" s="1276"/>
      <c r="BB50" s="758" t="str">
        <f>IF(AND($BC$43="",$BI$43="",$BO$43=""),"","円")</f>
        <v/>
      </c>
      <c r="BC50" s="1275"/>
      <c r="BD50" s="1276"/>
      <c r="BE50" s="1276"/>
      <c r="BF50" s="1276"/>
      <c r="BG50" s="1276"/>
      <c r="BH50" s="758" t="str">
        <f t="shared" si="115"/>
        <v/>
      </c>
      <c r="BI50" s="1275"/>
      <c r="BJ50" s="1276"/>
      <c r="BK50" s="1276"/>
      <c r="BL50" s="1276"/>
      <c r="BM50" s="1276"/>
      <c r="BN50" s="758" t="str">
        <f t="shared" si="116"/>
        <v/>
      </c>
      <c r="BO50" s="1366"/>
      <c r="BP50" s="1367"/>
      <c r="BQ50" s="1367"/>
      <c r="BR50" s="1367"/>
      <c r="BS50" s="1367"/>
      <c r="BT50" s="758" t="str">
        <f t="shared" si="117"/>
        <v/>
      </c>
      <c r="BV50" s="701" t="str">
        <f>IF(AND(AN49&lt;&gt;"",AW50="",SUM(BC49:BT50)&lt;&gt;0),"←本来の支給額を入力してください","")</f>
        <v/>
      </c>
    </row>
    <row r="51" spans="1:74" ht="12.6" customHeight="1">
      <c r="A51" s="779">
        <v>50</v>
      </c>
      <c r="B51" s="35"/>
      <c r="C51" s="680"/>
      <c r="D51" s="680"/>
      <c r="E51" s="680"/>
      <c r="F51" s="680"/>
      <c r="G51" s="681"/>
      <c r="H51" s="681"/>
      <c r="I51" s="118"/>
      <c r="J51" s="118"/>
      <c r="K51" s="118"/>
      <c r="L51" s="118"/>
      <c r="M51" s="118"/>
      <c r="N51" s="118"/>
      <c r="O51" s="118"/>
      <c r="P51" s="118"/>
      <c r="Q51" s="118"/>
      <c r="R51" s="118"/>
      <c r="S51" s="116" t="s">
        <v>423</v>
      </c>
      <c r="T51" s="116"/>
      <c r="U51" s="118"/>
      <c r="V51" s="118"/>
      <c r="W51" s="118"/>
      <c r="X51" s="717"/>
      <c r="Y51" s="888"/>
      <c r="Z51" s="888"/>
      <c r="AA51" s="888"/>
      <c r="AB51" s="888"/>
      <c r="AC51" s="888"/>
      <c r="AD51" s="888"/>
      <c r="AE51" s="888"/>
      <c r="AF51" s="1272">
        <f>SUM(AB27,AB31,AB35,AB39,AB43,AB47,AH27,AH31,AH35,AH39,AH43,AH47)</f>
        <v>0</v>
      </c>
      <c r="AG51" s="1272"/>
      <c r="AH51" s="1272"/>
      <c r="AI51" s="1272"/>
      <c r="AJ51" s="1272"/>
      <c r="AL51" s="1492"/>
      <c r="AM51" s="1398"/>
      <c r="AN51" s="1450"/>
      <c r="AO51" s="1451"/>
      <c r="AP51" s="1451"/>
      <c r="AQ51" s="1451"/>
      <c r="AR51" s="1451"/>
      <c r="AS51" s="1451"/>
      <c r="AT51" s="1452"/>
      <c r="AU51" s="1453" t="str">
        <f>IF(AND($BC$43="",$BI$43="",$BO$43=""),"","過誤調整")</f>
        <v/>
      </c>
      <c r="AV51" s="1454"/>
      <c r="AW51" s="1273" t="str">
        <f>IF(AND($BC$43="",$BI$43="",$BO$43=""),"","**********")</f>
        <v/>
      </c>
      <c r="AX51" s="1274"/>
      <c r="AY51" s="1274"/>
      <c r="AZ51" s="1274"/>
      <c r="BA51" s="1274"/>
      <c r="BB51" s="759"/>
      <c r="BC51" s="1275"/>
      <c r="BD51" s="1276"/>
      <c r="BE51" s="1276"/>
      <c r="BF51" s="1276"/>
      <c r="BG51" s="1276"/>
      <c r="BH51" s="759" t="str">
        <f t="shared" si="115"/>
        <v/>
      </c>
      <c r="BI51" s="1275"/>
      <c r="BJ51" s="1276"/>
      <c r="BK51" s="1276"/>
      <c r="BL51" s="1276"/>
      <c r="BM51" s="1276"/>
      <c r="BN51" s="759" t="str">
        <f t="shared" si="116"/>
        <v/>
      </c>
      <c r="BO51" s="1366"/>
      <c r="BP51" s="1367"/>
      <c r="BQ51" s="1367"/>
      <c r="BR51" s="1367"/>
      <c r="BS51" s="1367"/>
      <c r="BT51" s="759" t="str">
        <f t="shared" si="117"/>
        <v/>
      </c>
    </row>
    <row r="52" spans="1:74" ht="12.6" customHeight="1">
      <c r="A52" s="779">
        <v>51</v>
      </c>
      <c r="B52" s="305"/>
      <c r="C52" s="680"/>
      <c r="D52" s="680"/>
      <c r="E52" s="680"/>
      <c r="F52" s="680"/>
      <c r="G52" s="681"/>
      <c r="H52" s="681"/>
      <c r="I52" s="118"/>
      <c r="J52" s="118"/>
      <c r="K52" s="118"/>
      <c r="L52" s="118"/>
      <c r="M52" s="118"/>
      <c r="N52" s="118"/>
      <c r="O52" s="118"/>
      <c r="P52" s="118"/>
      <c r="Q52" s="118"/>
      <c r="R52" s="118"/>
      <c r="S52" s="118"/>
      <c r="T52" s="118"/>
      <c r="U52" s="118"/>
      <c r="V52" s="118"/>
      <c r="W52" s="118"/>
      <c r="X52" s="717"/>
      <c r="Y52" s="889"/>
      <c r="Z52" s="889"/>
      <c r="AA52" s="889"/>
      <c r="AB52" s="889"/>
      <c r="AC52" s="889"/>
      <c r="AD52" s="889"/>
      <c r="AE52" s="889"/>
      <c r="AF52" s="889"/>
      <c r="AG52" s="889"/>
      <c r="AH52" s="889"/>
      <c r="AI52" s="889"/>
      <c r="AJ52" s="889"/>
      <c r="AL52" s="1492"/>
      <c r="AM52" s="1398"/>
      <c r="AN52" s="1450"/>
      <c r="AO52" s="1451"/>
      <c r="AP52" s="1451"/>
      <c r="AQ52" s="1451"/>
      <c r="AR52" s="1451"/>
      <c r="AS52" s="1451"/>
      <c r="AT52" s="1452"/>
      <c r="AU52" s="1280" t="str">
        <f>IF(AND($BC$43="",$BI$43="",$BO$43=""),"","当　月")</f>
        <v/>
      </c>
      <c r="AV52" s="1281"/>
      <c r="AW52" s="1275"/>
      <c r="AX52" s="1276"/>
      <c r="AY52" s="1276"/>
      <c r="AZ52" s="1276"/>
      <c r="BA52" s="1276"/>
      <c r="BB52" s="757" t="str">
        <f>IF(AND($BC$43="",$BI$43="",$BO$43=""),"","円")</f>
        <v/>
      </c>
      <c r="BC52" s="1275"/>
      <c r="BD52" s="1276"/>
      <c r="BE52" s="1276"/>
      <c r="BF52" s="1276"/>
      <c r="BG52" s="1276"/>
      <c r="BH52" s="757" t="str">
        <f t="shared" si="115"/>
        <v/>
      </c>
      <c r="BI52" s="1275"/>
      <c r="BJ52" s="1276"/>
      <c r="BK52" s="1276"/>
      <c r="BL52" s="1276"/>
      <c r="BM52" s="1276"/>
      <c r="BN52" s="757" t="str">
        <f t="shared" si="116"/>
        <v/>
      </c>
      <c r="BO52" s="1366"/>
      <c r="BP52" s="1367"/>
      <c r="BQ52" s="1367"/>
      <c r="BR52" s="1367"/>
      <c r="BS52" s="1367"/>
      <c r="BT52" s="757" t="str">
        <f t="shared" si="117"/>
        <v/>
      </c>
      <c r="BV52" s="701" t="str">
        <f>IF(AND(AN51&lt;&gt;"",AW52="",SUM(BC51:BT52)&lt;&gt;0),"←本来の支給額を入力してください","")</f>
        <v/>
      </c>
    </row>
    <row r="53" spans="1:74" ht="12.6" customHeight="1">
      <c r="A53" s="779">
        <v>52</v>
      </c>
      <c r="B53" s="91" t="s">
        <v>315</v>
      </c>
      <c r="C53" s="2"/>
      <c r="D53" s="2"/>
      <c r="E53" s="2"/>
      <c r="F53" s="2"/>
      <c r="G53" s="2"/>
      <c r="H53" s="2"/>
      <c r="I53" s="2"/>
      <c r="J53" s="2"/>
      <c r="K53" s="2"/>
      <c r="L53" s="2"/>
      <c r="M53" s="2"/>
      <c r="N53" s="2"/>
      <c r="O53" s="2"/>
      <c r="P53" s="2"/>
      <c r="Q53" s="2"/>
      <c r="R53" s="2"/>
      <c r="S53" s="2"/>
      <c r="T53" s="2"/>
      <c r="U53" s="2"/>
      <c r="V53" s="2"/>
      <c r="W53" s="2"/>
      <c r="X53" s="2"/>
      <c r="Y53" s="2"/>
      <c r="Z53" s="2"/>
      <c r="AA53" s="2"/>
      <c r="AB53" s="684"/>
      <c r="AC53" s="684"/>
      <c r="AD53" s="684"/>
      <c r="AE53" s="374"/>
      <c r="AF53" s="374"/>
      <c r="AG53" s="374"/>
      <c r="AH53" s="374"/>
      <c r="AI53" s="374"/>
      <c r="AJ53" s="685"/>
      <c r="AL53" s="1492"/>
      <c r="AM53" s="1398"/>
      <c r="AN53" s="1444"/>
      <c r="AO53" s="1445"/>
      <c r="AP53" s="1445"/>
      <c r="AQ53" s="1445"/>
      <c r="AR53" s="1445"/>
      <c r="AS53" s="1445"/>
      <c r="AT53" s="1446"/>
      <c r="AU53" s="1280" t="str">
        <f>IF(AND($BC$43="",$BI$43="",$BO$43=""),"","過誤調整")</f>
        <v/>
      </c>
      <c r="AV53" s="1281"/>
      <c r="AW53" s="1273" t="str">
        <f>IF(AND($BC$43="",$BI$43="",$BO$43=""),"","**********")</f>
        <v/>
      </c>
      <c r="AX53" s="1274"/>
      <c r="AY53" s="1274"/>
      <c r="AZ53" s="1274"/>
      <c r="BA53" s="1274"/>
      <c r="BB53" s="757"/>
      <c r="BC53" s="1275"/>
      <c r="BD53" s="1276"/>
      <c r="BE53" s="1276"/>
      <c r="BF53" s="1276"/>
      <c r="BG53" s="1276"/>
      <c r="BH53" s="757" t="str">
        <f t="shared" si="115"/>
        <v/>
      </c>
      <c r="BI53" s="1275"/>
      <c r="BJ53" s="1276"/>
      <c r="BK53" s="1276"/>
      <c r="BL53" s="1276"/>
      <c r="BM53" s="1276"/>
      <c r="BN53" s="757" t="str">
        <f t="shared" si="116"/>
        <v/>
      </c>
      <c r="BO53" s="1366"/>
      <c r="BP53" s="1367"/>
      <c r="BQ53" s="1367"/>
      <c r="BR53" s="1367"/>
      <c r="BS53" s="1367"/>
      <c r="BT53" s="757" t="str">
        <f t="shared" si="117"/>
        <v/>
      </c>
    </row>
    <row r="54" spans="1:74" ht="12.6" customHeight="1">
      <c r="A54" s="779">
        <v>53</v>
      </c>
      <c r="B54" s="57"/>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530"/>
      <c r="AC54" s="530"/>
      <c r="AD54" s="530"/>
      <c r="AE54" s="541"/>
      <c r="AF54" s="541"/>
      <c r="AG54" s="541"/>
      <c r="AH54" s="541"/>
      <c r="AI54" s="541"/>
      <c r="AJ54" s="598"/>
      <c r="AL54" s="1492"/>
      <c r="AM54" s="1398"/>
      <c r="AN54" s="1447"/>
      <c r="AO54" s="1448"/>
      <c r="AP54" s="1448"/>
      <c r="AQ54" s="1448"/>
      <c r="AR54" s="1448"/>
      <c r="AS54" s="1448"/>
      <c r="AT54" s="1449"/>
      <c r="AU54" s="1282" t="str">
        <f>IF(AND($BC$43="",$BI$43="",$BO$43=""),"","当　月")</f>
        <v/>
      </c>
      <c r="AV54" s="1283"/>
      <c r="AW54" s="1275"/>
      <c r="AX54" s="1276"/>
      <c r="AY54" s="1276"/>
      <c r="AZ54" s="1276"/>
      <c r="BA54" s="1276"/>
      <c r="BB54" s="758" t="str">
        <f>IF(AND($BC$43="",$BI$43="",$BO$43=""),"","円")</f>
        <v/>
      </c>
      <c r="BC54" s="1275"/>
      <c r="BD54" s="1276"/>
      <c r="BE54" s="1276"/>
      <c r="BF54" s="1276"/>
      <c r="BG54" s="1276"/>
      <c r="BH54" s="758" t="str">
        <f t="shared" si="115"/>
        <v/>
      </c>
      <c r="BI54" s="1275"/>
      <c r="BJ54" s="1276"/>
      <c r="BK54" s="1276"/>
      <c r="BL54" s="1276"/>
      <c r="BM54" s="1276"/>
      <c r="BN54" s="758" t="str">
        <f t="shared" si="116"/>
        <v/>
      </c>
      <c r="BO54" s="1366"/>
      <c r="BP54" s="1367"/>
      <c r="BQ54" s="1367"/>
      <c r="BR54" s="1367"/>
      <c r="BS54" s="1367"/>
      <c r="BT54" s="758" t="str">
        <f t="shared" si="117"/>
        <v/>
      </c>
      <c r="BV54" s="701" t="str">
        <f>IF(AND(AN53&lt;&gt;"",AW54="",SUM(BC53:BT54)&lt;&gt;0),"←本来の支給額を入力してください","")</f>
        <v/>
      </c>
    </row>
    <row r="55" spans="1:74" ht="12.6" customHeight="1">
      <c r="A55" s="779">
        <v>54</v>
      </c>
      <c r="B55" s="57"/>
      <c r="C55" s="29"/>
      <c r="D55" s="29"/>
      <c r="E55" s="29"/>
      <c r="F55" s="29"/>
      <c r="G55" s="29"/>
      <c r="H55" s="29"/>
      <c r="I55" s="29"/>
      <c r="J55" s="29"/>
      <c r="K55" s="29"/>
      <c r="L55" s="29"/>
      <c r="M55" s="29"/>
      <c r="N55" s="29"/>
      <c r="O55" s="29"/>
      <c r="P55" s="29"/>
      <c r="Q55" s="29"/>
      <c r="R55" s="29"/>
      <c r="S55" s="29"/>
      <c r="T55" s="29"/>
      <c r="U55" s="29"/>
      <c r="V55" s="29"/>
      <c r="W55" s="29"/>
      <c r="Y55" s="109" t="s">
        <v>3</v>
      </c>
      <c r="Z55" s="29"/>
      <c r="AA55" s="1476"/>
      <c r="AB55" s="1476"/>
      <c r="AC55" s="30" t="s">
        <v>0</v>
      </c>
      <c r="AD55" s="1476"/>
      <c r="AE55" s="1476"/>
      <c r="AF55" s="30" t="s">
        <v>1</v>
      </c>
      <c r="AG55" s="1476"/>
      <c r="AH55" s="1476"/>
      <c r="AI55" s="30" t="s">
        <v>2</v>
      </c>
      <c r="AJ55" s="598"/>
      <c r="AL55" s="1492"/>
      <c r="AM55" s="1398"/>
      <c r="AN55" s="1444"/>
      <c r="AO55" s="1445"/>
      <c r="AP55" s="1445"/>
      <c r="AQ55" s="1445"/>
      <c r="AR55" s="1445"/>
      <c r="AS55" s="1445"/>
      <c r="AT55" s="1446"/>
      <c r="AU55" s="1280" t="str">
        <f>IF(AND($BC$43="",$BI$43="",$BO$43=""),"","過誤調整")</f>
        <v/>
      </c>
      <c r="AV55" s="1281"/>
      <c r="AW55" s="1273" t="str">
        <f>IF(AND($BC$43="",$BI$43="",$BO$43=""),"","**********")</f>
        <v/>
      </c>
      <c r="AX55" s="1274"/>
      <c r="AY55" s="1274"/>
      <c r="AZ55" s="1274"/>
      <c r="BA55" s="1274"/>
      <c r="BB55" s="759"/>
      <c r="BC55" s="1275"/>
      <c r="BD55" s="1276"/>
      <c r="BE55" s="1276"/>
      <c r="BF55" s="1276"/>
      <c r="BG55" s="1276"/>
      <c r="BH55" s="759" t="str">
        <f t="shared" si="115"/>
        <v/>
      </c>
      <c r="BI55" s="1275"/>
      <c r="BJ55" s="1276"/>
      <c r="BK55" s="1276"/>
      <c r="BL55" s="1276"/>
      <c r="BM55" s="1276"/>
      <c r="BN55" s="759" t="str">
        <f t="shared" si="116"/>
        <v/>
      </c>
      <c r="BO55" s="1366"/>
      <c r="BP55" s="1367"/>
      <c r="BQ55" s="1367"/>
      <c r="BR55" s="1367"/>
      <c r="BS55" s="1367"/>
      <c r="BT55" s="759" t="str">
        <f t="shared" si="117"/>
        <v/>
      </c>
    </row>
    <row r="56" spans="1:74" ht="12.6" customHeight="1">
      <c r="A56" s="779">
        <v>55</v>
      </c>
      <c r="B56" s="57"/>
      <c r="C56" s="29"/>
      <c r="D56" s="29"/>
      <c r="E56" s="29"/>
      <c r="F56" s="29"/>
      <c r="G56" s="29"/>
      <c r="H56" s="29"/>
      <c r="I56" s="29"/>
      <c r="J56" s="29"/>
      <c r="K56" s="29"/>
      <c r="L56" s="29"/>
      <c r="M56" s="29"/>
      <c r="N56" s="29"/>
      <c r="O56" s="29"/>
      <c r="P56" s="29"/>
      <c r="Q56" s="29"/>
      <c r="R56" s="29"/>
      <c r="S56" s="29"/>
      <c r="T56" s="29"/>
      <c r="U56" s="29"/>
      <c r="V56" s="29"/>
      <c r="W56" s="29"/>
      <c r="X56" s="29"/>
      <c r="Y56" s="29"/>
      <c r="Z56" s="30"/>
      <c r="AA56" s="30"/>
      <c r="AB56" s="530"/>
      <c r="AC56" s="530"/>
      <c r="AD56" s="530"/>
      <c r="AE56" s="541"/>
      <c r="AF56" s="541"/>
      <c r="AG56" s="541"/>
      <c r="AH56" s="541"/>
      <c r="AI56" s="541"/>
      <c r="AJ56" s="598"/>
      <c r="AL56" s="1492"/>
      <c r="AM56" s="1398"/>
      <c r="AN56" s="1447"/>
      <c r="AO56" s="1448"/>
      <c r="AP56" s="1448"/>
      <c r="AQ56" s="1448"/>
      <c r="AR56" s="1448"/>
      <c r="AS56" s="1448"/>
      <c r="AT56" s="1449"/>
      <c r="AU56" s="1282" t="str">
        <f>IF(AND($BC$43="",$BI$43="",$BO$43=""),"","当　月")</f>
        <v/>
      </c>
      <c r="AV56" s="1283"/>
      <c r="AW56" s="1275"/>
      <c r="AX56" s="1276"/>
      <c r="AY56" s="1276"/>
      <c r="AZ56" s="1276"/>
      <c r="BA56" s="1276"/>
      <c r="BB56" s="757" t="str">
        <f>IF(AND($BC$43="",$BI$43="",$BO$43=""),"","円")</f>
        <v/>
      </c>
      <c r="BC56" s="1275"/>
      <c r="BD56" s="1276"/>
      <c r="BE56" s="1276"/>
      <c r="BF56" s="1276"/>
      <c r="BG56" s="1276"/>
      <c r="BH56" s="757" t="str">
        <f t="shared" si="115"/>
        <v/>
      </c>
      <c r="BI56" s="1275"/>
      <c r="BJ56" s="1276"/>
      <c r="BK56" s="1276"/>
      <c r="BL56" s="1276"/>
      <c r="BM56" s="1276"/>
      <c r="BN56" s="757" t="str">
        <f t="shared" si="116"/>
        <v/>
      </c>
      <c r="BO56" s="1366"/>
      <c r="BP56" s="1367"/>
      <c r="BQ56" s="1367"/>
      <c r="BR56" s="1367"/>
      <c r="BS56" s="1367"/>
      <c r="BT56" s="757" t="str">
        <f t="shared" si="117"/>
        <v/>
      </c>
      <c r="BV56" s="701" t="str">
        <f>IF(AND(AN55&lt;&gt;"",AW56="",SUM(BC55:BT56)&lt;&gt;0),"←本来の支給額を入力してください","")</f>
        <v/>
      </c>
    </row>
    <row r="57" spans="1:74" ht="12.6" customHeight="1">
      <c r="A57" s="779">
        <v>56</v>
      </c>
      <c r="B57" s="58" t="s">
        <v>7</v>
      </c>
      <c r="C57" s="134"/>
      <c r="D57" s="134"/>
      <c r="E57" s="134"/>
      <c r="F57" s="134"/>
      <c r="G57" s="748"/>
      <c r="H57" s="748"/>
      <c r="I57" s="1487"/>
      <c r="J57" s="1487"/>
      <c r="K57" s="1487"/>
      <c r="L57" s="1487"/>
      <c r="M57" s="1487"/>
      <c r="N57" s="1487"/>
      <c r="O57" s="1487"/>
      <c r="P57" s="1487"/>
      <c r="Q57" s="1487"/>
      <c r="R57" s="1487"/>
      <c r="S57" s="1487"/>
      <c r="T57" s="1487"/>
      <c r="U57" s="1487"/>
      <c r="V57" s="1487"/>
      <c r="W57" s="1487"/>
      <c r="X57" s="1487"/>
      <c r="Y57" s="1487"/>
      <c r="Z57" s="1487"/>
      <c r="AA57" s="1487"/>
      <c r="AB57" s="1487"/>
      <c r="AC57" s="1487"/>
      <c r="AD57" s="1487"/>
      <c r="AE57" s="1487"/>
      <c r="AF57" s="1487"/>
      <c r="AG57" s="1487"/>
      <c r="AH57" s="1487"/>
      <c r="AI57" s="29"/>
      <c r="AJ57" s="3"/>
      <c r="AL57" s="1492"/>
      <c r="AM57" s="1398"/>
      <c r="AN57" s="1450"/>
      <c r="AO57" s="1451"/>
      <c r="AP57" s="1451"/>
      <c r="AQ57" s="1451"/>
      <c r="AR57" s="1451"/>
      <c r="AS57" s="1451"/>
      <c r="AT57" s="1452"/>
      <c r="AU57" s="1453" t="str">
        <f>IF(AND($BC$43="",$BI$43="",$BO$43=""),"","過誤調整")</f>
        <v/>
      </c>
      <c r="AV57" s="1454"/>
      <c r="AW57" s="1273" t="str">
        <f>IF(AND($BC$43="",$BI$43="",$BO$43=""),"","**********")</f>
        <v/>
      </c>
      <c r="AX57" s="1274"/>
      <c r="AY57" s="1274"/>
      <c r="AZ57" s="1274"/>
      <c r="BA57" s="1274"/>
      <c r="BB57" s="757"/>
      <c r="BC57" s="1275"/>
      <c r="BD57" s="1276"/>
      <c r="BE57" s="1276"/>
      <c r="BF57" s="1276"/>
      <c r="BG57" s="1276"/>
      <c r="BH57" s="757" t="str">
        <f t="shared" si="115"/>
        <v/>
      </c>
      <c r="BI57" s="1275"/>
      <c r="BJ57" s="1276"/>
      <c r="BK57" s="1276"/>
      <c r="BL57" s="1276"/>
      <c r="BM57" s="1276"/>
      <c r="BN57" s="757" t="str">
        <f t="shared" si="116"/>
        <v/>
      </c>
      <c r="BO57" s="1366"/>
      <c r="BP57" s="1367"/>
      <c r="BQ57" s="1367"/>
      <c r="BR57" s="1367"/>
      <c r="BS57" s="1367"/>
      <c r="BT57" s="757" t="str">
        <f t="shared" si="117"/>
        <v/>
      </c>
    </row>
    <row r="58" spans="1:74" ht="12.6" customHeight="1">
      <c r="A58" s="779">
        <v>57</v>
      </c>
      <c r="B58" s="58"/>
      <c r="C58" s="134"/>
      <c r="D58" s="134"/>
      <c r="E58" s="134"/>
      <c r="F58" s="134"/>
      <c r="G58" s="748"/>
      <c r="H58" s="748"/>
      <c r="I58" s="1473"/>
      <c r="J58" s="1473"/>
      <c r="K58" s="1473"/>
      <c r="L58" s="1473"/>
      <c r="M58" s="1473"/>
      <c r="N58" s="1473"/>
      <c r="O58" s="1473"/>
      <c r="P58" s="1473"/>
      <c r="Q58" s="1473"/>
      <c r="R58" s="1473"/>
      <c r="S58" s="1473"/>
      <c r="T58" s="1473"/>
      <c r="U58" s="1473"/>
      <c r="V58" s="1473"/>
      <c r="W58" s="1473"/>
      <c r="X58" s="1473"/>
      <c r="Y58" s="1473"/>
      <c r="Z58" s="1473"/>
      <c r="AA58" s="1473"/>
      <c r="AB58" s="1473"/>
      <c r="AC58" s="1473"/>
      <c r="AD58" s="1473"/>
      <c r="AE58" s="1473"/>
      <c r="AF58" s="1473"/>
      <c r="AG58" s="1473"/>
      <c r="AH58" s="1473"/>
      <c r="AI58" s="29"/>
      <c r="AJ58" s="3"/>
      <c r="AL58" s="1492"/>
      <c r="AM58" s="1398"/>
      <c r="AN58" s="1488"/>
      <c r="AO58" s="1489"/>
      <c r="AP58" s="1489"/>
      <c r="AQ58" s="1489"/>
      <c r="AR58" s="1489"/>
      <c r="AS58" s="1489"/>
      <c r="AT58" s="1490"/>
      <c r="AU58" s="1282" t="str">
        <f>IF(AND($BC$43="",$BI$43="",$BO$43=""),"","当　月")</f>
        <v/>
      </c>
      <c r="AV58" s="1283"/>
      <c r="AW58" s="1413"/>
      <c r="AX58" s="1414"/>
      <c r="AY58" s="1414"/>
      <c r="AZ58" s="1414"/>
      <c r="BA58" s="1414"/>
      <c r="BB58" s="760" t="str">
        <f>IF(AND($BC$43="",$BI$43="",$BO$43=""),"","円")</f>
        <v/>
      </c>
      <c r="BC58" s="1413"/>
      <c r="BD58" s="1414"/>
      <c r="BE58" s="1414"/>
      <c r="BF58" s="1414"/>
      <c r="BG58" s="1414"/>
      <c r="BH58" s="760" t="str">
        <f t="shared" si="115"/>
        <v/>
      </c>
      <c r="BI58" s="1413"/>
      <c r="BJ58" s="1414"/>
      <c r="BK58" s="1414"/>
      <c r="BL58" s="1414"/>
      <c r="BM58" s="1414"/>
      <c r="BN58" s="760" t="str">
        <f t="shared" si="116"/>
        <v/>
      </c>
      <c r="BO58" s="1415"/>
      <c r="BP58" s="1416"/>
      <c r="BQ58" s="1416"/>
      <c r="BR58" s="1416"/>
      <c r="BS58" s="1416"/>
      <c r="BT58" s="760" t="str">
        <f t="shared" si="117"/>
        <v/>
      </c>
      <c r="BV58" s="701" t="str">
        <f>IF(AND(AN57&lt;&gt;"",AW58="",SUM(BC57:BT58)&lt;&gt;0),"←本来の支給額を入力してください","")</f>
        <v/>
      </c>
    </row>
    <row r="59" spans="1:74" ht="12.6" customHeight="1">
      <c r="A59" s="779">
        <v>58</v>
      </c>
      <c r="B59" s="58"/>
      <c r="C59" s="134"/>
      <c r="D59" s="134"/>
      <c r="E59" s="134"/>
      <c r="F59" s="134"/>
      <c r="G59" s="748"/>
      <c r="H59" s="748"/>
      <c r="I59" s="686"/>
      <c r="J59" s="686"/>
      <c r="K59" s="686"/>
      <c r="L59" s="686"/>
      <c r="M59" s="686"/>
      <c r="N59" s="686"/>
      <c r="O59" s="686"/>
      <c r="P59" s="686"/>
      <c r="Q59" s="686"/>
      <c r="R59" s="686"/>
      <c r="S59" s="686"/>
      <c r="T59" s="686"/>
      <c r="U59" s="686"/>
      <c r="V59" s="686"/>
      <c r="W59" s="686"/>
      <c r="X59" s="687"/>
      <c r="Y59" s="687"/>
      <c r="Z59" s="687"/>
      <c r="AA59" s="687"/>
      <c r="AB59" s="687"/>
      <c r="AC59" s="687"/>
      <c r="AD59" s="687"/>
      <c r="AE59" s="687"/>
      <c r="AF59" s="687"/>
      <c r="AG59" s="687"/>
      <c r="AH59" s="687"/>
      <c r="AI59" s="29"/>
      <c r="AJ59" s="3"/>
      <c r="AL59" s="1492"/>
      <c r="AM59" s="1426" t="str">
        <f>IF(AND($BC$43="",$BI$43="",$BO$43=""),"","勤務実績に応じて支給される諸手当（非固定給与）の計")</f>
        <v/>
      </c>
      <c r="AN59" s="1427"/>
      <c r="AO59" s="1427"/>
      <c r="AP59" s="1427"/>
      <c r="AQ59" s="1427"/>
      <c r="AR59" s="1427"/>
      <c r="AS59" s="1427"/>
      <c r="AT59" s="1427"/>
      <c r="AU59" s="1427"/>
      <c r="AV59" s="1428"/>
      <c r="AW59" s="1432" t="str">
        <f>IF(AND($BC$43="",$BI$43="",$BO$43=""),"","**********")</f>
        <v/>
      </c>
      <c r="AX59" s="1433"/>
      <c r="AY59" s="1433"/>
      <c r="AZ59" s="1433"/>
      <c r="BA59" s="1433"/>
      <c r="BB59" s="1434"/>
      <c r="BC59" s="1417"/>
      <c r="BD59" s="1418"/>
      <c r="BE59" s="1418"/>
      <c r="BF59" s="1418"/>
      <c r="BG59" s="1418"/>
      <c r="BH59" s="756" t="str">
        <f t="shared" si="115"/>
        <v/>
      </c>
      <c r="BI59" s="1417"/>
      <c r="BJ59" s="1418"/>
      <c r="BK59" s="1418"/>
      <c r="BL59" s="1418"/>
      <c r="BM59" s="1418"/>
      <c r="BN59" s="756" t="str">
        <f t="shared" si="116"/>
        <v/>
      </c>
      <c r="BO59" s="1417"/>
      <c r="BP59" s="1418"/>
      <c r="BQ59" s="1418"/>
      <c r="BR59" s="1418"/>
      <c r="BS59" s="1418"/>
      <c r="BT59" s="756" t="str">
        <f t="shared" si="117"/>
        <v/>
      </c>
    </row>
    <row r="60" spans="1:74" ht="12.6" customHeight="1">
      <c r="A60" s="779">
        <v>59</v>
      </c>
      <c r="B60" s="58" t="s">
        <v>46</v>
      </c>
      <c r="C60" s="134"/>
      <c r="D60" s="134"/>
      <c r="E60" s="134"/>
      <c r="F60" s="134"/>
      <c r="G60" s="748"/>
      <c r="H60" s="748"/>
      <c r="I60" s="1487"/>
      <c r="J60" s="1487"/>
      <c r="K60" s="1487"/>
      <c r="L60" s="1487"/>
      <c r="M60" s="1487"/>
      <c r="N60" s="1487"/>
      <c r="O60" s="1487"/>
      <c r="P60" s="1487"/>
      <c r="Q60" s="1487"/>
      <c r="R60" s="1487"/>
      <c r="S60" s="1487"/>
      <c r="T60" s="1487"/>
      <c r="U60" s="1487"/>
      <c r="V60" s="1487"/>
      <c r="W60" s="1487"/>
      <c r="X60" s="1487"/>
      <c r="Y60" s="1487"/>
      <c r="Z60" s="1487"/>
      <c r="AA60" s="1487"/>
      <c r="AB60" s="1487"/>
      <c r="AC60" s="1487"/>
      <c r="AD60" s="1487"/>
      <c r="AE60" s="1487"/>
      <c r="AF60" s="1487"/>
      <c r="AG60" s="1487"/>
      <c r="AH60" s="1487"/>
      <c r="AI60" s="29"/>
      <c r="AJ60" s="3"/>
      <c r="AL60" s="1492"/>
      <c r="AM60" s="1429"/>
      <c r="AN60" s="1430"/>
      <c r="AO60" s="1430"/>
      <c r="AP60" s="1430"/>
      <c r="AQ60" s="1430"/>
      <c r="AR60" s="1430"/>
      <c r="AS60" s="1430"/>
      <c r="AT60" s="1430"/>
      <c r="AU60" s="1430"/>
      <c r="AV60" s="1431"/>
      <c r="AW60" s="1494"/>
      <c r="AX60" s="1495"/>
      <c r="AY60" s="1495"/>
      <c r="AZ60" s="1495"/>
      <c r="BA60" s="1495"/>
      <c r="BB60" s="1496"/>
      <c r="BC60" s="1497"/>
      <c r="BD60" s="1498"/>
      <c r="BE60" s="1498"/>
      <c r="BF60" s="1498"/>
      <c r="BG60" s="1498"/>
      <c r="BH60" s="759" t="str">
        <f t="shared" si="115"/>
        <v/>
      </c>
      <c r="BI60" s="1497"/>
      <c r="BJ60" s="1498"/>
      <c r="BK60" s="1498"/>
      <c r="BL60" s="1498"/>
      <c r="BM60" s="1498"/>
      <c r="BN60" s="759" t="str">
        <f t="shared" si="116"/>
        <v/>
      </c>
      <c r="BO60" s="1497"/>
      <c r="BP60" s="1498"/>
      <c r="BQ60" s="1498"/>
      <c r="BR60" s="1498"/>
      <c r="BS60" s="1498"/>
      <c r="BT60" s="759" t="str">
        <f t="shared" si="117"/>
        <v/>
      </c>
    </row>
    <row r="61" spans="1:74" ht="12.6" customHeight="1">
      <c r="A61" s="779">
        <v>60</v>
      </c>
      <c r="B61" s="58"/>
      <c r="C61" s="134"/>
      <c r="D61" s="134"/>
      <c r="E61" s="134"/>
      <c r="F61" s="134"/>
      <c r="G61" s="748"/>
      <c r="H61" s="748"/>
      <c r="I61" s="1473"/>
      <c r="J61" s="1473"/>
      <c r="K61" s="1473"/>
      <c r="L61" s="1473"/>
      <c r="M61" s="1473"/>
      <c r="N61" s="1473"/>
      <c r="O61" s="1473"/>
      <c r="P61" s="1473"/>
      <c r="Q61" s="1473"/>
      <c r="R61" s="1473"/>
      <c r="S61" s="1473"/>
      <c r="T61" s="1473"/>
      <c r="U61" s="1473"/>
      <c r="V61" s="1473"/>
      <c r="W61" s="1473"/>
      <c r="X61" s="1473"/>
      <c r="Y61" s="1473"/>
      <c r="Z61" s="1473"/>
      <c r="AA61" s="1473"/>
      <c r="AB61" s="1473"/>
      <c r="AC61" s="1473"/>
      <c r="AD61" s="1473"/>
      <c r="AE61" s="1473"/>
      <c r="AF61" s="1473"/>
      <c r="AG61" s="1473"/>
      <c r="AH61" s="1473"/>
      <c r="AI61" s="29"/>
      <c r="AJ61" s="3"/>
      <c r="AL61" s="1492"/>
      <c r="AM61" s="629"/>
      <c r="AN61" s="630"/>
      <c r="AO61" s="630"/>
      <c r="AP61" s="630"/>
      <c r="AQ61" s="1421"/>
      <c r="AR61" s="1422"/>
      <c r="AS61" s="1422"/>
      <c r="AT61" s="1422"/>
      <c r="AU61" s="1422"/>
      <c r="AV61" s="1423"/>
      <c r="AW61" s="1424"/>
      <c r="AX61" s="1425"/>
      <c r="AY61" s="1425"/>
      <c r="AZ61" s="1425"/>
      <c r="BA61" s="1425"/>
      <c r="BB61" s="761"/>
      <c r="BC61" s="1417"/>
      <c r="BD61" s="1418"/>
      <c r="BE61" s="1418"/>
      <c r="BF61" s="1418"/>
      <c r="BG61" s="1418"/>
      <c r="BH61" s="756"/>
      <c r="BI61" s="1417"/>
      <c r="BJ61" s="1418"/>
      <c r="BK61" s="1418"/>
      <c r="BL61" s="1418"/>
      <c r="BM61" s="1418"/>
      <c r="BN61" s="756"/>
      <c r="BO61" s="1417"/>
      <c r="BP61" s="1418"/>
      <c r="BQ61" s="1418"/>
      <c r="BR61" s="1418"/>
      <c r="BS61" s="1418"/>
      <c r="BT61" s="756"/>
    </row>
    <row r="62" spans="1:74" ht="12.6" customHeight="1">
      <c r="A62" s="779">
        <v>61</v>
      </c>
      <c r="B62" s="58"/>
      <c r="C62" s="134"/>
      <c r="D62" s="134"/>
      <c r="E62" s="134"/>
      <c r="F62" s="134"/>
      <c r="G62" s="748"/>
      <c r="H62" s="748"/>
      <c r="I62" s="117"/>
      <c r="J62" s="117"/>
      <c r="K62" s="117"/>
      <c r="L62" s="117"/>
      <c r="M62" s="117"/>
      <c r="N62" s="117"/>
      <c r="O62" s="117"/>
      <c r="P62" s="117"/>
      <c r="Q62" s="117"/>
      <c r="R62" s="117"/>
      <c r="S62" s="117"/>
      <c r="T62" s="117"/>
      <c r="U62" s="117"/>
      <c r="V62" s="117"/>
      <c r="W62" s="29"/>
      <c r="X62" s="29"/>
      <c r="Y62" s="29"/>
      <c r="Z62" s="29"/>
      <c r="AA62" s="29"/>
      <c r="AB62" s="29"/>
      <c r="AC62" s="29"/>
      <c r="AD62" s="29"/>
      <c r="AE62" s="29"/>
      <c r="AF62" s="29"/>
      <c r="AG62" s="29"/>
      <c r="AH62" s="29"/>
      <c r="AI62" s="29"/>
      <c r="AJ62" s="3"/>
      <c r="AL62" s="1492"/>
      <c r="AM62" s="678" t="str">
        <f>IF(AND($BC$43="",$BI$43="",$BO$43=""),"","その他")</f>
        <v/>
      </c>
      <c r="AN62" s="679"/>
      <c r="AO62" s="679"/>
      <c r="AP62" s="679"/>
      <c r="AQ62" s="1465"/>
      <c r="AR62" s="1466"/>
      <c r="AS62" s="1466"/>
      <c r="AT62" s="1466"/>
      <c r="AU62" s="1466"/>
      <c r="AV62" s="1467"/>
      <c r="AW62" s="1468"/>
      <c r="AX62" s="1469"/>
      <c r="AY62" s="1469"/>
      <c r="AZ62" s="1469"/>
      <c r="BA62" s="1469"/>
      <c r="BB62" s="762" t="str">
        <f>IF(AND($BC$43="",$BI$43="",$BO$43=""),"","円")</f>
        <v/>
      </c>
      <c r="BC62" s="1468"/>
      <c r="BD62" s="1469"/>
      <c r="BE62" s="1469"/>
      <c r="BF62" s="1469"/>
      <c r="BG62" s="1469"/>
      <c r="BH62" s="762" t="str">
        <f>IF(BC$43&lt;&gt;"","円","")</f>
        <v/>
      </c>
      <c r="BI62" s="1468"/>
      <c r="BJ62" s="1469"/>
      <c r="BK62" s="1469"/>
      <c r="BL62" s="1469"/>
      <c r="BM62" s="1469"/>
      <c r="BN62" s="762" t="str">
        <f>IF(BI$43&lt;&gt;"","円","")</f>
        <v/>
      </c>
      <c r="BO62" s="1468"/>
      <c r="BP62" s="1469"/>
      <c r="BQ62" s="1469"/>
      <c r="BR62" s="1469"/>
      <c r="BS62" s="1469"/>
      <c r="BT62" s="762" t="str">
        <f>IF(BO$43&lt;&gt;"","円","")</f>
        <v/>
      </c>
    </row>
    <row r="63" spans="1:74" ht="12.6" customHeight="1">
      <c r="A63" s="779">
        <v>62</v>
      </c>
      <c r="B63" s="58" t="s">
        <v>47</v>
      </c>
      <c r="C63" s="134"/>
      <c r="D63" s="134"/>
      <c r="E63" s="134"/>
      <c r="F63" s="134"/>
      <c r="G63" s="748"/>
      <c r="H63" s="748"/>
      <c r="I63" s="1473"/>
      <c r="J63" s="1473"/>
      <c r="K63" s="1473"/>
      <c r="L63" s="1473"/>
      <c r="M63" s="1473"/>
      <c r="N63" s="1473"/>
      <c r="O63" s="1473"/>
      <c r="P63" s="1473"/>
      <c r="Q63" s="1473"/>
      <c r="R63" s="30"/>
      <c r="S63" s="30"/>
      <c r="T63" s="29"/>
      <c r="U63" s="29"/>
      <c r="V63" s="29"/>
      <c r="W63" s="70" t="s">
        <v>277</v>
      </c>
      <c r="X63" s="118"/>
      <c r="Y63" s="1474"/>
      <c r="Z63" s="1474"/>
      <c r="AA63" s="1474"/>
      <c r="AB63" s="119" t="s">
        <v>278</v>
      </c>
      <c r="AC63" s="1475"/>
      <c r="AD63" s="1475"/>
      <c r="AE63" s="1475"/>
      <c r="AF63" s="591" t="s">
        <v>279</v>
      </c>
      <c r="AG63" s="1475"/>
      <c r="AH63" s="1475"/>
      <c r="AI63" s="1475"/>
      <c r="AJ63" s="592"/>
      <c r="AL63" s="1492"/>
      <c r="AM63" s="678" t="str">
        <f>IF(AND($BC$43="",$BI$43="",$BO$43=""),"","現物給等")</f>
        <v/>
      </c>
      <c r="AN63" s="679"/>
      <c r="AO63" s="679"/>
      <c r="AP63" s="679"/>
      <c r="AQ63" s="1470"/>
      <c r="AR63" s="1471"/>
      <c r="AS63" s="1471"/>
      <c r="AT63" s="1471"/>
      <c r="AU63" s="1471"/>
      <c r="AV63" s="1472"/>
      <c r="AW63" s="1372"/>
      <c r="AX63" s="1373"/>
      <c r="AY63" s="1373"/>
      <c r="AZ63" s="1373"/>
      <c r="BA63" s="1373"/>
      <c r="BB63" s="763"/>
      <c r="BC63" s="1372"/>
      <c r="BD63" s="1373"/>
      <c r="BE63" s="1373"/>
      <c r="BF63" s="1373"/>
      <c r="BG63" s="1373"/>
      <c r="BH63" s="763"/>
      <c r="BI63" s="1372"/>
      <c r="BJ63" s="1373"/>
      <c r="BK63" s="1373"/>
      <c r="BL63" s="1373"/>
      <c r="BM63" s="1373"/>
      <c r="BN63" s="763"/>
      <c r="BO63" s="1372"/>
      <c r="BP63" s="1373"/>
      <c r="BQ63" s="1373"/>
      <c r="BR63" s="1373"/>
      <c r="BS63" s="1373"/>
      <c r="BT63" s="763"/>
    </row>
    <row r="64" spans="1:74" ht="12.6" customHeight="1">
      <c r="A64" s="779">
        <v>63</v>
      </c>
      <c r="B64" s="58"/>
      <c r="C64" s="134"/>
      <c r="D64" s="134"/>
      <c r="E64" s="134"/>
      <c r="F64" s="134"/>
      <c r="G64" s="748"/>
      <c r="H64" s="748"/>
      <c r="I64" s="686"/>
      <c r="J64" s="686"/>
      <c r="K64" s="686"/>
      <c r="L64" s="686"/>
      <c r="M64" s="686"/>
      <c r="N64" s="686"/>
      <c r="O64" s="686"/>
      <c r="P64" s="686"/>
      <c r="Q64" s="686"/>
      <c r="R64" s="30"/>
      <c r="S64" s="30"/>
      <c r="T64" s="29"/>
      <c r="U64" s="29"/>
      <c r="V64" s="29"/>
      <c r="W64" s="116"/>
      <c r="X64" s="118"/>
      <c r="Y64" s="688"/>
      <c r="Z64" s="688"/>
      <c r="AA64" s="688"/>
      <c r="AB64" s="119"/>
      <c r="AC64" s="591"/>
      <c r="AD64" s="591"/>
      <c r="AE64" s="591"/>
      <c r="AF64" s="591"/>
      <c r="AG64" s="591"/>
      <c r="AH64" s="591"/>
      <c r="AI64" s="591"/>
      <c r="AJ64" s="592"/>
      <c r="AL64" s="1492"/>
      <c r="AM64" s="110"/>
      <c r="AN64" s="111"/>
      <c r="AO64" s="111"/>
      <c r="AP64" s="111"/>
      <c r="AQ64" s="1500"/>
      <c r="AR64" s="1501"/>
      <c r="AS64" s="1501"/>
      <c r="AT64" s="1501"/>
      <c r="AU64" s="1501"/>
      <c r="AV64" s="1502"/>
      <c r="AW64" s="1442"/>
      <c r="AX64" s="1443"/>
      <c r="AY64" s="1443"/>
      <c r="AZ64" s="1443"/>
      <c r="BA64" s="1443"/>
      <c r="BB64" s="764" t="str">
        <f>IF(AND($BC$43="",$BI$43="",$BO$43=""),"","円")</f>
        <v/>
      </c>
      <c r="BC64" s="1442"/>
      <c r="BD64" s="1443"/>
      <c r="BE64" s="1443"/>
      <c r="BF64" s="1443"/>
      <c r="BG64" s="1443"/>
      <c r="BH64" s="764" t="str">
        <f>IF(BC$43&lt;&gt;"","円","")</f>
        <v/>
      </c>
      <c r="BI64" s="1442"/>
      <c r="BJ64" s="1443"/>
      <c r="BK64" s="1443"/>
      <c r="BL64" s="1443"/>
      <c r="BM64" s="1443"/>
      <c r="BN64" s="764" t="str">
        <f>IF(BI$43&lt;&gt;"","円","")</f>
        <v/>
      </c>
      <c r="BO64" s="1503"/>
      <c r="BP64" s="1504"/>
      <c r="BQ64" s="1504"/>
      <c r="BR64" s="1504"/>
      <c r="BS64" s="1504"/>
      <c r="BT64" s="764" t="str">
        <f>IF(BO$43&lt;&gt;"","円","")</f>
        <v/>
      </c>
    </row>
    <row r="65" spans="1:72" ht="12.6" customHeight="1">
      <c r="A65" s="779">
        <v>64</v>
      </c>
      <c r="B65" s="317" t="s">
        <v>353</v>
      </c>
      <c r="C65" s="134"/>
      <c r="D65" s="134"/>
      <c r="E65" s="134"/>
      <c r="F65" s="134"/>
      <c r="G65" s="748"/>
      <c r="H65" s="748"/>
      <c r="I65" s="1473"/>
      <c r="J65" s="1473"/>
      <c r="K65" s="1473"/>
      <c r="L65" s="1473"/>
      <c r="M65" s="1473"/>
      <c r="N65" s="1473"/>
      <c r="O65" s="1473"/>
      <c r="P65" s="1473"/>
      <c r="Q65" s="1473"/>
      <c r="R65" s="30"/>
      <c r="S65" s="30"/>
      <c r="T65" s="29"/>
      <c r="U65" s="29"/>
      <c r="V65" s="29"/>
      <c r="W65" s="116"/>
      <c r="X65" s="118"/>
      <c r="Y65" s="688"/>
      <c r="Z65" s="688"/>
      <c r="AA65" s="688"/>
      <c r="AB65" s="119"/>
      <c r="AC65" s="591"/>
      <c r="AD65" s="591"/>
      <c r="AE65" s="591"/>
      <c r="AF65" s="591"/>
      <c r="AG65" s="591"/>
      <c r="AH65" s="591"/>
      <c r="AI65" s="591"/>
      <c r="AJ65" s="592"/>
      <c r="AL65" s="1492"/>
      <c r="AM65" s="107" t="str">
        <f>IF(AND(BC43="",BI43="",BO43=""),"","合計")</f>
        <v/>
      </c>
      <c r="AN65" s="108"/>
      <c r="AO65" s="108"/>
      <c r="AP65" s="108"/>
      <c r="AQ65" s="108"/>
      <c r="AR65" s="112"/>
      <c r="AS65" s="112"/>
      <c r="AT65" s="112"/>
      <c r="AU65" s="112"/>
      <c r="AV65" s="113"/>
      <c r="AW65" s="1461"/>
      <c r="AX65" s="1462"/>
      <c r="AY65" s="1462"/>
      <c r="AZ65" s="1462"/>
      <c r="BA65" s="1462"/>
      <c r="BB65" s="765"/>
      <c r="BC65" s="1438" t="str">
        <f>IF(COUNTA(BC47:BG64)=0,"",SUM(BC47:BG64))</f>
        <v/>
      </c>
      <c r="BD65" s="1439"/>
      <c r="BE65" s="1439"/>
      <c r="BF65" s="1439"/>
      <c r="BG65" s="1439"/>
      <c r="BH65" s="765"/>
      <c r="BI65" s="1438" t="str">
        <f>IF(COUNTA(BI47:BM64)=0,"",SUM(BI47:BM64))</f>
        <v/>
      </c>
      <c r="BJ65" s="1439"/>
      <c r="BK65" s="1439"/>
      <c r="BL65" s="1439"/>
      <c r="BM65" s="1439"/>
      <c r="BN65" s="765"/>
      <c r="BO65" s="1438" t="str">
        <f>IF(COUNTA(BO47:BS64)=0,"",SUM(BO47:BS64))</f>
        <v/>
      </c>
      <c r="BP65" s="1439"/>
      <c r="BQ65" s="1439"/>
      <c r="BR65" s="1439"/>
      <c r="BS65" s="1439"/>
      <c r="BT65" s="765"/>
    </row>
    <row r="66" spans="1:72" ht="12.6" customHeight="1" thickBot="1">
      <c r="A66" s="779">
        <v>65</v>
      </c>
      <c r="B66" s="120"/>
      <c r="C66" s="4"/>
      <c r="D66" s="4"/>
      <c r="E66" s="4"/>
      <c r="F66" s="4"/>
      <c r="G66" s="121"/>
      <c r="H66" s="121"/>
      <c r="I66" s="121"/>
      <c r="J66" s="121"/>
      <c r="K66" s="121"/>
      <c r="L66" s="121"/>
      <c r="M66" s="121"/>
      <c r="N66" s="121"/>
      <c r="O66" s="121"/>
      <c r="P66" s="121"/>
      <c r="Q66" s="121"/>
      <c r="R66" s="4"/>
      <c r="S66" s="4"/>
      <c r="T66" s="4"/>
      <c r="U66" s="4"/>
      <c r="V66" s="4"/>
      <c r="W66" s="4"/>
      <c r="X66" s="4"/>
      <c r="Y66" s="4"/>
      <c r="Z66" s="5"/>
      <c r="AA66" s="5"/>
      <c r="AB66" s="5"/>
      <c r="AC66" s="5"/>
      <c r="AD66" s="5"/>
      <c r="AE66" s="5"/>
      <c r="AF66" s="5"/>
      <c r="AG66" s="5"/>
      <c r="AH66" s="5"/>
      <c r="AI66" s="5"/>
      <c r="AJ66" s="17"/>
      <c r="AL66" s="1493"/>
      <c r="AM66" s="110"/>
      <c r="AN66" s="111"/>
      <c r="AO66" s="111"/>
      <c r="AP66" s="111"/>
      <c r="AQ66" s="111"/>
      <c r="AR66" s="114"/>
      <c r="AS66" s="114"/>
      <c r="AT66" s="114"/>
      <c r="AU66" s="114"/>
      <c r="AV66" s="115"/>
      <c r="AW66" s="1463"/>
      <c r="AX66" s="1464"/>
      <c r="AY66" s="1464"/>
      <c r="AZ66" s="1464"/>
      <c r="BA66" s="1464"/>
      <c r="BB66" s="764"/>
      <c r="BC66" s="1440"/>
      <c r="BD66" s="1441"/>
      <c r="BE66" s="1441"/>
      <c r="BF66" s="1441"/>
      <c r="BG66" s="1441"/>
      <c r="BH66" s="764" t="str">
        <f>IF(BC$43&lt;&gt;"","円","")</f>
        <v/>
      </c>
      <c r="BI66" s="1440"/>
      <c r="BJ66" s="1441"/>
      <c r="BK66" s="1441"/>
      <c r="BL66" s="1441"/>
      <c r="BM66" s="1441"/>
      <c r="BN66" s="764" t="str">
        <f>IF(BI$43&lt;&gt;"","円","")</f>
        <v/>
      </c>
      <c r="BO66" s="1440"/>
      <c r="BP66" s="1441"/>
      <c r="BQ66" s="1441"/>
      <c r="BR66" s="1441"/>
      <c r="BS66" s="1441"/>
      <c r="BT66" s="764" t="str">
        <f>IF(BO$43&lt;&gt;"","円","")</f>
        <v/>
      </c>
    </row>
    <row r="67" spans="1:72" ht="12.6" customHeight="1">
      <c r="A67" s="779">
        <v>66</v>
      </c>
      <c r="B67" s="35"/>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1499" t="s">
        <v>422</v>
      </c>
      <c r="AG67" s="1499"/>
      <c r="AH67" s="1499"/>
      <c r="AI67" s="1499"/>
      <c r="AJ67" s="1499"/>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1499" t="str">
        <f>+AF67</f>
        <v>ver.20230905</v>
      </c>
      <c r="BQ67" s="1499"/>
      <c r="BR67" s="1499"/>
      <c r="BS67" s="1499"/>
      <c r="BT67" s="1499"/>
    </row>
    <row r="68" spans="1:72" ht="12.6" customHeight="1"/>
    <row r="69" spans="1:72" ht="12.6" customHeight="1" thickBot="1">
      <c r="A69" s="779">
        <v>1</v>
      </c>
      <c r="B69" s="35" t="str">
        <f>B2</f>
        <v>様式１０－２</v>
      </c>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L69" s="35" t="str">
        <f>AL2</f>
        <v>様式１０－２</v>
      </c>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row>
    <row r="70" spans="1:72" ht="12.6" customHeight="1" thickTop="1">
      <c r="A70" s="779">
        <v>2</v>
      </c>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row>
    <row r="71" spans="1:72" ht="12.6" customHeight="1">
      <c r="A71" s="779">
        <v>3</v>
      </c>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row>
    <row r="72" spans="1:72" ht="12.6" customHeight="1" thickBot="1">
      <c r="A72" s="779">
        <v>4</v>
      </c>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row>
    <row r="73" spans="1:72" ht="12.6" customHeight="1" thickTop="1">
      <c r="A73" s="779">
        <v>5</v>
      </c>
      <c r="B73" s="36" t="str">
        <f>"被保険者　：　"&amp;$B$9&amp;$C$9&amp;$D$9&amp;$E$9&amp;"・"&amp;$F$9&amp;$G$9&amp;$H$9&amp;$I$9&amp;"　"&amp;$J$9</f>
        <v>被保険者　：　・　</v>
      </c>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L73" s="36" t="str">
        <f>"被保険者　：　"&amp;$B$9&amp;$C$9&amp;$D$9&amp;$E$9&amp;"・"&amp;$F$9&amp;$G$9&amp;$H$9&amp;$I$9&amp;"　"&amp;$J$9</f>
        <v>被保険者　：　・　</v>
      </c>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row>
    <row r="74" spans="1:72" ht="12.6" customHeight="1">
      <c r="A74" s="779">
        <v>6</v>
      </c>
      <c r="B74" s="1505" t="s">
        <v>77</v>
      </c>
      <c r="C74" s="1505"/>
      <c r="D74" s="1505"/>
      <c r="E74" s="1505"/>
      <c r="F74" s="1505"/>
      <c r="G74" s="1505"/>
      <c r="H74" s="1505"/>
      <c r="I74" s="1505"/>
      <c r="J74" s="1505"/>
      <c r="K74" s="1505"/>
      <c r="L74" s="1505"/>
      <c r="M74" s="1505"/>
      <c r="N74" s="1505"/>
      <c r="O74" s="1505"/>
      <c r="P74" s="1505"/>
      <c r="Q74" s="1505"/>
      <c r="R74" s="1505"/>
      <c r="S74" s="1505"/>
      <c r="T74" s="1505"/>
      <c r="U74" s="1505"/>
      <c r="V74" s="1505"/>
      <c r="W74" s="1505"/>
      <c r="X74" s="1505"/>
      <c r="Y74" s="1505"/>
      <c r="Z74" s="1505"/>
      <c r="AA74" s="1505"/>
      <c r="AB74" s="1505"/>
      <c r="AC74" s="1505"/>
      <c r="AD74" s="1505"/>
      <c r="AE74" s="1505"/>
      <c r="AF74" s="1505"/>
      <c r="AG74" s="1505"/>
      <c r="AH74" s="1505"/>
      <c r="AI74" s="1505"/>
      <c r="AJ74" s="1505"/>
      <c r="AL74" s="1505" t="s">
        <v>77</v>
      </c>
      <c r="AM74" s="1505"/>
      <c r="AN74" s="1505"/>
      <c r="AO74" s="1505"/>
      <c r="AP74" s="1505"/>
      <c r="AQ74" s="1505"/>
      <c r="AR74" s="1505"/>
      <c r="AS74" s="1505"/>
      <c r="AT74" s="1505"/>
      <c r="AU74" s="1505"/>
      <c r="AV74" s="1505"/>
      <c r="AW74" s="1505"/>
      <c r="AX74" s="1505"/>
      <c r="AY74" s="1505"/>
      <c r="AZ74" s="1505"/>
      <c r="BA74" s="1505"/>
      <c r="BB74" s="1505"/>
      <c r="BC74" s="1505"/>
      <c r="BD74" s="1505"/>
      <c r="BE74" s="1505"/>
      <c r="BF74" s="1505"/>
      <c r="BG74" s="1505"/>
      <c r="BH74" s="1505"/>
      <c r="BI74" s="1505"/>
      <c r="BJ74" s="1505"/>
      <c r="BK74" s="1505"/>
      <c r="BL74" s="1505"/>
      <c r="BM74" s="1505"/>
      <c r="BN74" s="1505"/>
      <c r="BO74" s="1505"/>
      <c r="BP74" s="1505"/>
      <c r="BQ74" s="1505"/>
      <c r="BR74" s="1505"/>
      <c r="BS74" s="1505"/>
      <c r="BT74" s="1505"/>
    </row>
    <row r="75" spans="1:72" ht="12.6" customHeight="1">
      <c r="A75" s="779">
        <v>7</v>
      </c>
      <c r="B75" s="1505"/>
      <c r="C75" s="1505"/>
      <c r="D75" s="1505"/>
      <c r="E75" s="1505"/>
      <c r="F75" s="1505"/>
      <c r="G75" s="1505"/>
      <c r="H75" s="1505"/>
      <c r="I75" s="1505"/>
      <c r="J75" s="1505"/>
      <c r="K75" s="1505"/>
      <c r="L75" s="1505"/>
      <c r="M75" s="1505"/>
      <c r="N75" s="1505"/>
      <c r="O75" s="1505"/>
      <c r="P75" s="1505"/>
      <c r="Q75" s="1505"/>
      <c r="R75" s="1505"/>
      <c r="S75" s="1505"/>
      <c r="T75" s="1505"/>
      <c r="U75" s="1505"/>
      <c r="V75" s="1505"/>
      <c r="W75" s="1505"/>
      <c r="X75" s="1505"/>
      <c r="Y75" s="1505"/>
      <c r="Z75" s="1505"/>
      <c r="AA75" s="1505"/>
      <c r="AB75" s="1505"/>
      <c r="AC75" s="1505"/>
      <c r="AD75" s="1505"/>
      <c r="AE75" s="1505"/>
      <c r="AF75" s="1505"/>
      <c r="AG75" s="1505"/>
      <c r="AH75" s="1505"/>
      <c r="AI75" s="1505"/>
      <c r="AJ75" s="1505"/>
      <c r="AL75" s="1505"/>
      <c r="AM75" s="1505"/>
      <c r="AN75" s="1505"/>
      <c r="AO75" s="1505"/>
      <c r="AP75" s="1505"/>
      <c r="AQ75" s="1505"/>
      <c r="AR75" s="1505"/>
      <c r="AS75" s="1505"/>
      <c r="AT75" s="1505"/>
      <c r="AU75" s="1505"/>
      <c r="AV75" s="1505"/>
      <c r="AW75" s="1505"/>
      <c r="AX75" s="1505"/>
      <c r="AY75" s="1505"/>
      <c r="AZ75" s="1505"/>
      <c r="BA75" s="1505"/>
      <c r="BB75" s="1505"/>
      <c r="BC75" s="1505"/>
      <c r="BD75" s="1505"/>
      <c r="BE75" s="1505"/>
      <c r="BF75" s="1505"/>
      <c r="BG75" s="1505"/>
      <c r="BH75" s="1505"/>
      <c r="BI75" s="1505"/>
      <c r="BJ75" s="1505"/>
      <c r="BK75" s="1505"/>
      <c r="BL75" s="1505"/>
      <c r="BM75" s="1505"/>
      <c r="BN75" s="1505"/>
      <c r="BO75" s="1505"/>
      <c r="BP75" s="1505"/>
      <c r="BQ75" s="1505"/>
      <c r="BR75" s="1505"/>
      <c r="BS75" s="1505"/>
      <c r="BT75" s="1505"/>
    </row>
    <row r="76" spans="1:72" ht="12.6" customHeight="1">
      <c r="A76" s="779">
        <v>8</v>
      </c>
      <c r="B76" s="1506"/>
      <c r="C76" s="1506"/>
      <c r="D76" s="1506"/>
      <c r="E76" s="1506"/>
      <c r="F76" s="1506"/>
      <c r="G76" s="1506"/>
      <c r="H76" s="1506"/>
      <c r="I76" s="1506"/>
      <c r="J76" s="1506"/>
      <c r="K76" s="1506"/>
      <c r="L76" s="1506"/>
      <c r="M76" s="1506"/>
      <c r="N76" s="1506"/>
      <c r="O76" s="1506"/>
      <c r="P76" s="1506"/>
      <c r="Q76" s="1506"/>
      <c r="R76" s="1506"/>
      <c r="S76" s="1506"/>
      <c r="T76" s="1506"/>
      <c r="U76" s="1506"/>
      <c r="V76" s="1506"/>
      <c r="W76" s="1506"/>
      <c r="X76" s="1506"/>
      <c r="Y76" s="1506"/>
      <c r="Z76" s="1506"/>
      <c r="AA76" s="1506"/>
      <c r="AB76" s="1506"/>
      <c r="AC76" s="1506"/>
      <c r="AD76" s="1506"/>
      <c r="AE76" s="1506"/>
      <c r="AF76" s="1506"/>
      <c r="AG76" s="1506"/>
      <c r="AH76" s="1506"/>
      <c r="AI76" s="1506"/>
      <c r="AJ76" s="1506"/>
      <c r="AL76" s="1506"/>
      <c r="AM76" s="1506"/>
      <c r="AN76" s="1506"/>
      <c r="AO76" s="1506"/>
      <c r="AP76" s="1506"/>
      <c r="AQ76" s="1506"/>
      <c r="AR76" s="1506"/>
      <c r="AS76" s="1506"/>
      <c r="AT76" s="1506"/>
      <c r="AU76" s="1506"/>
      <c r="AV76" s="1506"/>
      <c r="AW76" s="1506"/>
      <c r="AX76" s="1506"/>
      <c r="AY76" s="1506"/>
      <c r="AZ76" s="1506"/>
      <c r="BA76" s="1506"/>
      <c r="BB76" s="1506"/>
      <c r="BC76" s="1506"/>
      <c r="BD76" s="1506"/>
      <c r="BE76" s="1506"/>
      <c r="BF76" s="1506"/>
      <c r="BG76" s="1506"/>
      <c r="BH76" s="1506"/>
      <c r="BI76" s="1506"/>
      <c r="BJ76" s="1506"/>
      <c r="BK76" s="1506"/>
      <c r="BL76" s="1506"/>
      <c r="BM76" s="1506"/>
      <c r="BN76" s="1506"/>
      <c r="BO76" s="1506"/>
      <c r="BP76" s="1506"/>
      <c r="BQ76" s="1506"/>
      <c r="BR76" s="1506"/>
      <c r="BS76" s="1506"/>
      <c r="BT76" s="1506"/>
    </row>
    <row r="77" spans="1:72" ht="12.6" customHeight="1">
      <c r="A77" s="779">
        <v>9</v>
      </c>
      <c r="B77" s="689"/>
      <c r="C77" s="690" t="s">
        <v>74</v>
      </c>
      <c r="D77" s="639"/>
      <c r="E77" s="639"/>
      <c r="F77" s="639"/>
      <c r="G77" s="639"/>
      <c r="H77" s="639"/>
      <c r="I77" s="691"/>
      <c r="J77" s="690"/>
      <c r="K77" s="639"/>
      <c r="L77" s="639" t="s">
        <v>75</v>
      </c>
      <c r="M77" s="639"/>
      <c r="N77" s="639"/>
      <c r="O77" s="691"/>
      <c r="P77" s="692"/>
      <c r="Q77" s="639" t="s">
        <v>76</v>
      </c>
      <c r="R77" s="639"/>
      <c r="S77" s="639"/>
      <c r="T77" s="639"/>
      <c r="U77" s="639"/>
      <c r="V77" s="639"/>
      <c r="W77" s="639"/>
      <c r="X77" s="639"/>
      <c r="Y77" s="639"/>
      <c r="Z77" s="639"/>
      <c r="AA77" s="639"/>
      <c r="AB77" s="639"/>
      <c r="AC77" s="639"/>
      <c r="AD77" s="639"/>
      <c r="AE77" s="639"/>
      <c r="AF77" s="639"/>
      <c r="AG77" s="639"/>
      <c r="AH77" s="639"/>
      <c r="AI77" s="639"/>
      <c r="AJ77" s="691"/>
      <c r="AK77" s="693"/>
      <c r="AL77" s="689"/>
      <c r="AM77" s="690" t="s">
        <v>74</v>
      </c>
      <c r="AN77" s="639"/>
      <c r="AO77" s="639"/>
      <c r="AP77" s="639"/>
      <c r="AQ77" s="639"/>
      <c r="AR77" s="639"/>
      <c r="AS77" s="691"/>
      <c r="AT77" s="690"/>
      <c r="AU77" s="639"/>
      <c r="AV77" s="639" t="s">
        <v>75</v>
      </c>
      <c r="AW77" s="639"/>
      <c r="AX77" s="639"/>
      <c r="AY77" s="691"/>
      <c r="AZ77" s="692"/>
      <c r="BA77" s="639" t="s">
        <v>76</v>
      </c>
      <c r="BB77" s="639"/>
      <c r="BC77" s="639"/>
      <c r="BD77" s="639"/>
      <c r="BE77" s="639"/>
      <c r="BF77" s="639"/>
      <c r="BG77" s="639"/>
      <c r="BH77" s="639"/>
      <c r="BI77" s="639"/>
      <c r="BJ77" s="639"/>
      <c r="BK77" s="639"/>
      <c r="BL77" s="639"/>
      <c r="BM77" s="639"/>
      <c r="BN77" s="639"/>
      <c r="BO77" s="639"/>
      <c r="BP77" s="639"/>
      <c r="BQ77" s="639"/>
      <c r="BR77" s="639"/>
      <c r="BS77" s="639"/>
      <c r="BT77" s="691"/>
    </row>
    <row r="78" spans="1:72" ht="12.6" customHeight="1">
      <c r="A78" s="779">
        <v>10</v>
      </c>
      <c r="B78" s="694"/>
      <c r="C78" s="695"/>
      <c r="D78" s="696"/>
      <c r="E78" s="696"/>
      <c r="F78" s="696"/>
      <c r="G78" s="696"/>
      <c r="H78" s="696"/>
      <c r="I78" s="697"/>
      <c r="J78" s="365"/>
      <c r="K78" s="349"/>
      <c r="L78" s="53" t="s">
        <v>0</v>
      </c>
      <c r="M78" s="599"/>
      <c r="N78" s="52" t="s">
        <v>1</v>
      </c>
      <c r="O78" s="54"/>
      <c r="P78" s="692"/>
      <c r="Q78" s="692"/>
      <c r="R78" s="692"/>
      <c r="S78" s="692"/>
      <c r="T78" s="692"/>
      <c r="U78" s="692"/>
      <c r="V78" s="692"/>
      <c r="W78" s="692"/>
      <c r="X78" s="643"/>
      <c r="Y78" s="643"/>
      <c r="Z78" s="643"/>
      <c r="AA78" s="643"/>
      <c r="AB78" s="643"/>
      <c r="AC78" s="643"/>
      <c r="AD78" s="643"/>
      <c r="AE78" s="643"/>
      <c r="AF78" s="643"/>
      <c r="AG78" s="643"/>
      <c r="AH78" s="643"/>
      <c r="AI78" s="643"/>
      <c r="AJ78" s="698"/>
      <c r="AK78" s="693"/>
      <c r="AL78" s="694"/>
      <c r="AM78" s="695"/>
      <c r="AN78" s="696"/>
      <c r="AO78" s="696"/>
      <c r="AP78" s="696"/>
      <c r="AQ78" s="696"/>
      <c r="AR78" s="696"/>
      <c r="AS78" s="697"/>
      <c r="AT78" s="365"/>
      <c r="AU78" s="349"/>
      <c r="AV78" s="53" t="s">
        <v>0</v>
      </c>
      <c r="AW78" s="599"/>
      <c r="AX78" s="52" t="s">
        <v>1</v>
      </c>
      <c r="AY78" s="54"/>
      <c r="AZ78" s="692"/>
      <c r="BA78" s="692"/>
      <c r="BB78" s="692"/>
      <c r="BC78" s="692"/>
      <c r="BD78" s="692"/>
      <c r="BE78" s="692"/>
      <c r="BF78" s="692"/>
      <c r="BG78" s="692"/>
      <c r="BH78" s="643"/>
      <c r="BI78" s="643"/>
      <c r="BJ78" s="643"/>
      <c r="BK78" s="643"/>
      <c r="BL78" s="643"/>
      <c r="BM78" s="643"/>
      <c r="BN78" s="643"/>
      <c r="BO78" s="643"/>
      <c r="BP78" s="643"/>
      <c r="BQ78" s="643"/>
      <c r="BR78" s="643"/>
      <c r="BS78" s="643"/>
      <c r="BT78" s="698"/>
    </row>
    <row r="79" spans="1:72" ht="12.6" customHeight="1">
      <c r="A79" s="779">
        <v>11</v>
      </c>
      <c r="B79" s="766">
        <v>1</v>
      </c>
      <c r="C79" s="1507" t="str">
        <f>IF(ISNA(VLOOKUP($B79,calc!$G$3:$L$38,2,FALSE))=TRUE,"",VLOOKUP($B79,calc!$G$3:$L$38,2,FALSE))</f>
        <v/>
      </c>
      <c r="D79" s="1508"/>
      <c r="E79" s="1508"/>
      <c r="F79" s="1508"/>
      <c r="G79" s="1508"/>
      <c r="H79" s="1508"/>
      <c r="I79" s="1509"/>
      <c r="J79" s="1516" t="str">
        <f>IF(ISNA(VLOOKUP($B79,calc!$G$3:$L$38,3,FALSE))=TRUE,"",VLOOKUP($B79,calc!$G$3:$L$38,3,FALSE))</f>
        <v/>
      </c>
      <c r="K79" s="1517"/>
      <c r="L79" s="1517"/>
      <c r="M79" s="1518"/>
      <c r="N79" s="1522" t="str">
        <f>IF(ISNA(VLOOKUP($B79,calc!$G$3:$L$38,4,FALSE))=TRUE,"",VLOOKUP($B79,calc!$G$3:$L$38,4,FALSE))</f>
        <v/>
      </c>
      <c r="O79" s="1523"/>
      <c r="P79" s="606"/>
      <c r="Q79" s="607"/>
      <c r="R79" s="607"/>
      <c r="S79" s="607"/>
      <c r="T79" s="607"/>
      <c r="U79" s="607"/>
      <c r="V79" s="607"/>
      <c r="W79" s="607"/>
      <c r="X79" s="607"/>
      <c r="Y79" s="607"/>
      <c r="Z79" s="607"/>
      <c r="AA79" s="607"/>
      <c r="AB79" s="607"/>
      <c r="AC79" s="607"/>
      <c r="AD79" s="607"/>
      <c r="AE79" s="607"/>
      <c r="AF79" s="607"/>
      <c r="AG79" s="607"/>
      <c r="AH79" s="607"/>
      <c r="AI79" s="607"/>
      <c r="AJ79" s="608"/>
      <c r="AL79" s="766">
        <v>11</v>
      </c>
      <c r="AM79" s="1507" t="str">
        <f>IF(ISNA(VLOOKUP($AL79,calc!$G$3:$L$38,2,FALSE))=TRUE,"",VLOOKUP($AL79,calc!$G$3:$L$38,2,FALSE))</f>
        <v/>
      </c>
      <c r="AN79" s="1508"/>
      <c r="AO79" s="1508"/>
      <c r="AP79" s="1508"/>
      <c r="AQ79" s="1508"/>
      <c r="AR79" s="1508"/>
      <c r="AS79" s="1509"/>
      <c r="AT79" s="1516" t="str">
        <f>IF(ISNA(VLOOKUP($AL79,calc!$G$3:$L$38,3,FALSE))=TRUE,"",VLOOKUP($AL79,calc!$G$3:$L$38,3,FALSE))</f>
        <v/>
      </c>
      <c r="AU79" s="1517"/>
      <c r="AV79" s="1517"/>
      <c r="AW79" s="1518"/>
      <c r="AX79" s="1522" t="str">
        <f>IF(ISNA(VLOOKUP($AL79,calc!$G$3:$L$38,4,FALSE))=TRUE,"",VLOOKUP($AL79,calc!$G$3:$L$38,4,FALSE))</f>
        <v/>
      </c>
      <c r="AY79" s="1523"/>
      <c r="AZ79" s="606"/>
      <c r="BA79" s="607"/>
      <c r="BB79" s="607"/>
      <c r="BC79" s="607"/>
      <c r="BD79" s="607"/>
      <c r="BE79" s="607"/>
      <c r="BF79" s="607"/>
      <c r="BG79" s="607"/>
      <c r="BH79" s="607"/>
      <c r="BI79" s="607"/>
      <c r="BJ79" s="607"/>
      <c r="BK79" s="607"/>
      <c r="BL79" s="607"/>
      <c r="BM79" s="607"/>
      <c r="BN79" s="607"/>
      <c r="BO79" s="607"/>
      <c r="BP79" s="607"/>
      <c r="BQ79" s="607"/>
      <c r="BR79" s="607"/>
      <c r="BS79" s="607"/>
      <c r="BT79" s="608"/>
    </row>
    <row r="80" spans="1:72" ht="12.6" customHeight="1">
      <c r="A80" s="779">
        <v>12</v>
      </c>
      <c r="B80" s="767"/>
      <c r="C80" s="1510"/>
      <c r="D80" s="1511"/>
      <c r="E80" s="1511"/>
      <c r="F80" s="1511"/>
      <c r="G80" s="1511"/>
      <c r="H80" s="1511"/>
      <c r="I80" s="1512"/>
      <c r="J80" s="1519"/>
      <c r="K80" s="1520"/>
      <c r="L80" s="1520"/>
      <c r="M80" s="1521"/>
      <c r="N80" s="1300"/>
      <c r="O80" s="1524"/>
      <c r="P80" s="609"/>
      <c r="Q80" s="610"/>
      <c r="R80" s="610"/>
      <c r="S80" s="610"/>
      <c r="T80" s="610"/>
      <c r="U80" s="610"/>
      <c r="V80" s="610"/>
      <c r="W80" s="610"/>
      <c r="X80" s="610"/>
      <c r="Y80" s="610"/>
      <c r="Z80" s="610"/>
      <c r="AA80" s="610"/>
      <c r="AB80" s="610"/>
      <c r="AC80" s="610"/>
      <c r="AD80" s="610"/>
      <c r="AE80" s="610"/>
      <c r="AF80" s="610"/>
      <c r="AG80" s="610"/>
      <c r="AH80" s="610"/>
      <c r="AI80" s="610"/>
      <c r="AJ80" s="611"/>
      <c r="AL80" s="767"/>
      <c r="AM80" s="1510"/>
      <c r="AN80" s="1511"/>
      <c r="AO80" s="1511"/>
      <c r="AP80" s="1511"/>
      <c r="AQ80" s="1511"/>
      <c r="AR80" s="1511"/>
      <c r="AS80" s="1512"/>
      <c r="AT80" s="1519"/>
      <c r="AU80" s="1520"/>
      <c r="AV80" s="1520"/>
      <c r="AW80" s="1521"/>
      <c r="AX80" s="1300"/>
      <c r="AY80" s="1524"/>
      <c r="AZ80" s="609"/>
      <c r="BA80" s="610"/>
      <c r="BB80" s="610"/>
      <c r="BC80" s="610"/>
      <c r="BD80" s="610"/>
      <c r="BE80" s="610"/>
      <c r="BF80" s="610"/>
      <c r="BG80" s="610"/>
      <c r="BH80" s="610"/>
      <c r="BI80" s="610"/>
      <c r="BJ80" s="610"/>
      <c r="BK80" s="610"/>
      <c r="BL80" s="610"/>
      <c r="BM80" s="610"/>
      <c r="BN80" s="610"/>
      <c r="BO80" s="610"/>
      <c r="BP80" s="610"/>
      <c r="BQ80" s="610"/>
      <c r="BR80" s="610"/>
      <c r="BS80" s="610"/>
      <c r="BT80" s="611"/>
    </row>
    <row r="81" spans="1:72" ht="12.6" customHeight="1">
      <c r="A81" s="779">
        <v>13</v>
      </c>
      <c r="B81" s="768"/>
      <c r="C81" s="1510"/>
      <c r="D81" s="1511"/>
      <c r="E81" s="1511"/>
      <c r="F81" s="1511"/>
      <c r="G81" s="1511"/>
      <c r="H81" s="1511"/>
      <c r="I81" s="1512"/>
      <c r="J81" s="273" t="str">
        <f>IF(J79&lt;&gt;"","本来額","")</f>
        <v/>
      </c>
      <c r="K81" s="123"/>
      <c r="L81" s="1525" t="str">
        <f>IF(ISNA(VLOOKUP($B79,calc!$G$3:$L$38,5,FALSE))=TRUE,"",VLOOKUP($B79,calc!$G$3:$L$38,5,FALSE))</f>
        <v/>
      </c>
      <c r="M81" s="1525"/>
      <c r="N81" s="1525"/>
      <c r="O81" s="1526"/>
      <c r="P81" s="609"/>
      <c r="Q81" s="610"/>
      <c r="R81" s="610"/>
      <c r="S81" s="610"/>
      <c r="T81" s="610"/>
      <c r="U81" s="610"/>
      <c r="V81" s="610"/>
      <c r="W81" s="610"/>
      <c r="X81" s="610"/>
      <c r="Y81" s="610"/>
      <c r="Z81" s="610"/>
      <c r="AA81" s="610"/>
      <c r="AB81" s="610"/>
      <c r="AC81" s="610"/>
      <c r="AD81" s="610"/>
      <c r="AE81" s="610"/>
      <c r="AF81" s="610"/>
      <c r="AG81" s="610"/>
      <c r="AH81" s="610"/>
      <c r="AI81" s="610"/>
      <c r="AJ81" s="611"/>
      <c r="AL81" s="768"/>
      <c r="AM81" s="1510"/>
      <c r="AN81" s="1511"/>
      <c r="AO81" s="1511"/>
      <c r="AP81" s="1511"/>
      <c r="AQ81" s="1511"/>
      <c r="AR81" s="1511"/>
      <c r="AS81" s="1512"/>
      <c r="AT81" s="273" t="str">
        <f>IF(AT79&lt;&gt;"","本来額","")</f>
        <v/>
      </c>
      <c r="AU81" s="123"/>
      <c r="AV81" s="1525" t="str">
        <f>IF(ISNA(VLOOKUP($AL79,calc!$G$3:$L$38,5,FALSE))=TRUE,"",VLOOKUP($AL79,calc!$G$3:$L$38,5,FALSE))</f>
        <v/>
      </c>
      <c r="AW81" s="1525"/>
      <c r="AX81" s="1525"/>
      <c r="AY81" s="1526"/>
      <c r="AZ81" s="609"/>
      <c r="BA81" s="610"/>
      <c r="BB81" s="610"/>
      <c r="BC81" s="610"/>
      <c r="BD81" s="610"/>
      <c r="BE81" s="610"/>
      <c r="BF81" s="610"/>
      <c r="BG81" s="610"/>
      <c r="BH81" s="610"/>
      <c r="BI81" s="610"/>
      <c r="BJ81" s="610"/>
      <c r="BK81" s="610"/>
      <c r="BL81" s="610"/>
      <c r="BM81" s="610"/>
      <c r="BN81" s="610"/>
      <c r="BO81" s="610"/>
      <c r="BP81" s="610"/>
      <c r="BQ81" s="610"/>
      <c r="BR81" s="610"/>
      <c r="BS81" s="610"/>
      <c r="BT81" s="611"/>
    </row>
    <row r="82" spans="1:72" ht="12.6" customHeight="1">
      <c r="A82" s="779">
        <v>14</v>
      </c>
      <c r="B82" s="768"/>
      <c r="C82" s="1510"/>
      <c r="D82" s="1511"/>
      <c r="E82" s="1511"/>
      <c r="F82" s="1511"/>
      <c r="G82" s="1511"/>
      <c r="H82" s="1511"/>
      <c r="I82" s="1512"/>
      <c r="J82" s="273" t="str">
        <f>IF(J79&lt;&gt;"","支給額","")</f>
        <v/>
      </c>
      <c r="K82" s="123"/>
      <c r="L82" s="1527" t="str">
        <f>IF(ISNA(VLOOKUP($B79,calc!$G$3:$L$38,6,FALSE))=TRUE,"",VLOOKUP($B79,calc!$G$3:$L$38,6,FALSE))</f>
        <v/>
      </c>
      <c r="M82" s="1527"/>
      <c r="N82" s="1527"/>
      <c r="O82" s="1528"/>
      <c r="P82" s="609"/>
      <c r="Q82" s="610"/>
      <c r="R82" s="610"/>
      <c r="S82" s="610"/>
      <c r="T82" s="610"/>
      <c r="U82" s="610"/>
      <c r="V82" s="610"/>
      <c r="W82" s="610"/>
      <c r="X82" s="610"/>
      <c r="Y82" s="610"/>
      <c r="Z82" s="610"/>
      <c r="AA82" s="610"/>
      <c r="AB82" s="610"/>
      <c r="AC82" s="610"/>
      <c r="AD82" s="610"/>
      <c r="AE82" s="610"/>
      <c r="AF82" s="610"/>
      <c r="AG82" s="610"/>
      <c r="AH82" s="610"/>
      <c r="AI82" s="610"/>
      <c r="AJ82" s="611"/>
      <c r="AL82" s="768"/>
      <c r="AM82" s="1510"/>
      <c r="AN82" s="1511"/>
      <c r="AO82" s="1511"/>
      <c r="AP82" s="1511"/>
      <c r="AQ82" s="1511"/>
      <c r="AR82" s="1511"/>
      <c r="AS82" s="1512"/>
      <c r="AT82" s="273" t="str">
        <f>IF(AT79&lt;&gt;"","支給額","")</f>
        <v/>
      </c>
      <c r="AU82" s="123"/>
      <c r="AV82" s="1527" t="str">
        <f>IF(ISNA(VLOOKUP($AL79,calc!$G$3:$L$38,6,FALSE))=TRUE,"",VLOOKUP($AL79,calc!$G$3:$L$38,6,FALSE))</f>
        <v/>
      </c>
      <c r="AW82" s="1527"/>
      <c r="AX82" s="1527"/>
      <c r="AY82" s="1528"/>
      <c r="AZ82" s="609"/>
      <c r="BA82" s="610"/>
      <c r="BB82" s="610"/>
      <c r="BC82" s="610"/>
      <c r="BD82" s="610"/>
      <c r="BE82" s="610"/>
      <c r="BF82" s="610"/>
      <c r="BG82" s="610"/>
      <c r="BH82" s="610"/>
      <c r="BI82" s="610"/>
      <c r="BJ82" s="610"/>
      <c r="BK82" s="610"/>
      <c r="BL82" s="610"/>
      <c r="BM82" s="610"/>
      <c r="BN82" s="610"/>
      <c r="BO82" s="610"/>
      <c r="BP82" s="610"/>
      <c r="BQ82" s="610"/>
      <c r="BR82" s="610"/>
      <c r="BS82" s="610"/>
      <c r="BT82" s="611"/>
    </row>
    <row r="83" spans="1:72" ht="12.6" customHeight="1">
      <c r="A83" s="779">
        <v>15</v>
      </c>
      <c r="B83" s="769"/>
      <c r="C83" s="1513"/>
      <c r="D83" s="1514"/>
      <c r="E83" s="1514"/>
      <c r="F83" s="1514"/>
      <c r="G83" s="1514"/>
      <c r="H83" s="1514"/>
      <c r="I83" s="1515"/>
      <c r="J83" s="95"/>
      <c r="K83" s="336"/>
      <c r="L83" s="770"/>
      <c r="M83" s="770"/>
      <c r="N83" s="770"/>
      <c r="O83" s="771"/>
      <c r="P83" s="612"/>
      <c r="Q83" s="613"/>
      <c r="R83" s="613"/>
      <c r="S83" s="613"/>
      <c r="T83" s="613"/>
      <c r="U83" s="613"/>
      <c r="V83" s="613"/>
      <c r="W83" s="613"/>
      <c r="X83" s="613"/>
      <c r="Y83" s="613"/>
      <c r="Z83" s="613"/>
      <c r="AA83" s="613"/>
      <c r="AB83" s="613"/>
      <c r="AC83" s="613"/>
      <c r="AD83" s="613"/>
      <c r="AE83" s="613"/>
      <c r="AF83" s="613"/>
      <c r="AG83" s="613"/>
      <c r="AH83" s="613"/>
      <c r="AI83" s="613"/>
      <c r="AJ83" s="614"/>
      <c r="AL83" s="769"/>
      <c r="AM83" s="1513"/>
      <c r="AN83" s="1514"/>
      <c r="AO83" s="1514"/>
      <c r="AP83" s="1514"/>
      <c r="AQ83" s="1514"/>
      <c r="AR83" s="1514"/>
      <c r="AS83" s="1515"/>
      <c r="AT83" s="95"/>
      <c r="AU83" s="336"/>
      <c r="AV83" s="770"/>
      <c r="AW83" s="770"/>
      <c r="AX83" s="770"/>
      <c r="AY83" s="771"/>
      <c r="AZ83" s="612"/>
      <c r="BA83" s="613"/>
      <c r="BB83" s="613"/>
      <c r="BC83" s="613"/>
      <c r="BD83" s="613"/>
      <c r="BE83" s="613"/>
      <c r="BF83" s="613"/>
      <c r="BG83" s="613"/>
      <c r="BH83" s="613"/>
      <c r="BI83" s="613"/>
      <c r="BJ83" s="613"/>
      <c r="BK83" s="613"/>
      <c r="BL83" s="613"/>
      <c r="BM83" s="613"/>
      <c r="BN83" s="613"/>
      <c r="BO83" s="613"/>
      <c r="BP83" s="613"/>
      <c r="BQ83" s="613"/>
      <c r="BR83" s="613"/>
      <c r="BS83" s="613"/>
      <c r="BT83" s="614"/>
    </row>
    <row r="84" spans="1:72" ht="12.6" customHeight="1">
      <c r="A84" s="779">
        <v>16</v>
      </c>
      <c r="B84" s="766">
        <f>+B79+1</f>
        <v>2</v>
      </c>
      <c r="C84" s="1507" t="str">
        <f>IF(ISNA(VLOOKUP($B84,calc!$G$3:$L$38,2,FALSE))=TRUE,"",VLOOKUP($B84,calc!$G$3:$L$38,2,FALSE))</f>
        <v/>
      </c>
      <c r="D84" s="1508"/>
      <c r="E84" s="1508"/>
      <c r="F84" s="1508"/>
      <c r="G84" s="1508"/>
      <c r="H84" s="1508"/>
      <c r="I84" s="1509"/>
      <c r="J84" s="1516" t="str">
        <f>IF(ISNA(VLOOKUP($B84,calc!$G$3:$L$38,3,FALSE))=TRUE,"",VLOOKUP($B84,calc!$G$3:$L$38,3,FALSE))</f>
        <v/>
      </c>
      <c r="K84" s="1517"/>
      <c r="L84" s="1517"/>
      <c r="M84" s="1518"/>
      <c r="N84" s="1522" t="str">
        <f>IF(ISNA(VLOOKUP($B84,calc!$G$3:$L$38,4,FALSE))=TRUE,"",VLOOKUP($B84,calc!$G$3:$L$38,4,FALSE))</f>
        <v/>
      </c>
      <c r="O84" s="1523"/>
      <c r="P84" s="606"/>
      <c r="Q84" s="607"/>
      <c r="R84" s="607"/>
      <c r="S84" s="607"/>
      <c r="T84" s="607"/>
      <c r="U84" s="607"/>
      <c r="V84" s="607"/>
      <c r="W84" s="607"/>
      <c r="X84" s="607"/>
      <c r="Y84" s="607"/>
      <c r="Z84" s="607"/>
      <c r="AA84" s="607"/>
      <c r="AB84" s="607"/>
      <c r="AC84" s="607"/>
      <c r="AD84" s="607"/>
      <c r="AE84" s="607"/>
      <c r="AF84" s="607"/>
      <c r="AG84" s="607"/>
      <c r="AH84" s="607"/>
      <c r="AI84" s="607"/>
      <c r="AJ84" s="608"/>
      <c r="AL84" s="766">
        <f>+AL79+1</f>
        <v>12</v>
      </c>
      <c r="AM84" s="1507" t="str">
        <f>IF(ISNA(VLOOKUP($AL84,calc!$G$3:$L$38,2,FALSE))=TRUE,"",VLOOKUP($AL84,calc!$G$3:$L$38,2,FALSE))</f>
        <v/>
      </c>
      <c r="AN84" s="1508"/>
      <c r="AO84" s="1508"/>
      <c r="AP84" s="1508"/>
      <c r="AQ84" s="1508"/>
      <c r="AR84" s="1508"/>
      <c r="AS84" s="1509"/>
      <c r="AT84" s="1516" t="str">
        <f>IF(ISNA(VLOOKUP($AL84,calc!$G$3:$L$38,3,FALSE))=TRUE,"",VLOOKUP($AL84,calc!$G$3:$L$38,3,FALSE))</f>
        <v/>
      </c>
      <c r="AU84" s="1517"/>
      <c r="AV84" s="1517"/>
      <c r="AW84" s="1518"/>
      <c r="AX84" s="1522" t="str">
        <f>IF(ISNA(VLOOKUP($AL84,calc!$G$3:$L$38,4,FALSE))=TRUE,"",VLOOKUP($AL84,calc!$G$3:$L$38,4,FALSE))</f>
        <v/>
      </c>
      <c r="AY84" s="1523"/>
      <c r="AZ84" s="606"/>
      <c r="BA84" s="607"/>
      <c r="BB84" s="607"/>
      <c r="BC84" s="607"/>
      <c r="BD84" s="607"/>
      <c r="BE84" s="607"/>
      <c r="BF84" s="607"/>
      <c r="BG84" s="607"/>
      <c r="BH84" s="607"/>
      <c r="BI84" s="607"/>
      <c r="BJ84" s="607"/>
      <c r="BK84" s="607"/>
      <c r="BL84" s="607"/>
      <c r="BM84" s="607"/>
      <c r="BN84" s="607"/>
      <c r="BO84" s="607"/>
      <c r="BP84" s="607"/>
      <c r="BQ84" s="607"/>
      <c r="BR84" s="607"/>
      <c r="BS84" s="607"/>
      <c r="BT84" s="608"/>
    </row>
    <row r="85" spans="1:72" ht="12.6" customHeight="1">
      <c r="A85" s="779">
        <v>17</v>
      </c>
      <c r="B85" s="767"/>
      <c r="C85" s="1510"/>
      <c r="D85" s="1511"/>
      <c r="E85" s="1511"/>
      <c r="F85" s="1511"/>
      <c r="G85" s="1511"/>
      <c r="H85" s="1511"/>
      <c r="I85" s="1512"/>
      <c r="J85" s="1519"/>
      <c r="K85" s="1520"/>
      <c r="L85" s="1520"/>
      <c r="M85" s="1521"/>
      <c r="N85" s="1300"/>
      <c r="O85" s="1524"/>
      <c r="P85" s="609"/>
      <c r="Q85" s="610"/>
      <c r="R85" s="610"/>
      <c r="S85" s="610"/>
      <c r="T85" s="610"/>
      <c r="U85" s="610"/>
      <c r="V85" s="610"/>
      <c r="W85" s="610"/>
      <c r="X85" s="610"/>
      <c r="Y85" s="610"/>
      <c r="Z85" s="610"/>
      <c r="AA85" s="610"/>
      <c r="AB85" s="610"/>
      <c r="AC85" s="610"/>
      <c r="AD85" s="610"/>
      <c r="AE85" s="610"/>
      <c r="AF85" s="610"/>
      <c r="AG85" s="610"/>
      <c r="AH85" s="610"/>
      <c r="AI85" s="610"/>
      <c r="AJ85" s="611"/>
      <c r="AL85" s="767"/>
      <c r="AM85" s="1510"/>
      <c r="AN85" s="1511"/>
      <c r="AO85" s="1511"/>
      <c r="AP85" s="1511"/>
      <c r="AQ85" s="1511"/>
      <c r="AR85" s="1511"/>
      <c r="AS85" s="1512"/>
      <c r="AT85" s="1519"/>
      <c r="AU85" s="1520"/>
      <c r="AV85" s="1520"/>
      <c r="AW85" s="1521"/>
      <c r="AX85" s="1300"/>
      <c r="AY85" s="1524"/>
      <c r="AZ85" s="609"/>
      <c r="BA85" s="610"/>
      <c r="BB85" s="610"/>
      <c r="BC85" s="610"/>
      <c r="BD85" s="610"/>
      <c r="BE85" s="610"/>
      <c r="BF85" s="610"/>
      <c r="BG85" s="610"/>
      <c r="BH85" s="610"/>
      <c r="BI85" s="610"/>
      <c r="BJ85" s="610"/>
      <c r="BK85" s="610"/>
      <c r="BL85" s="610"/>
      <c r="BM85" s="610"/>
      <c r="BN85" s="610"/>
      <c r="BO85" s="610"/>
      <c r="BP85" s="610"/>
      <c r="BQ85" s="610"/>
      <c r="BR85" s="610"/>
      <c r="BS85" s="610"/>
      <c r="BT85" s="611"/>
    </row>
    <row r="86" spans="1:72" ht="12.6" customHeight="1">
      <c r="A86" s="779">
        <v>18</v>
      </c>
      <c r="B86" s="768"/>
      <c r="C86" s="1510"/>
      <c r="D86" s="1511"/>
      <c r="E86" s="1511"/>
      <c r="F86" s="1511"/>
      <c r="G86" s="1511"/>
      <c r="H86" s="1511"/>
      <c r="I86" s="1512"/>
      <c r="J86" s="273" t="str">
        <f>IF(J84&lt;&gt;"","本来額","")</f>
        <v/>
      </c>
      <c r="K86" s="123"/>
      <c r="L86" s="1525" t="str">
        <f>IF(ISNA(VLOOKUP($B84,calc!$G$3:$L$38,5,FALSE))=TRUE,"",VLOOKUP($B84,calc!$G$3:$L$38,5,FALSE))</f>
        <v/>
      </c>
      <c r="M86" s="1525"/>
      <c r="N86" s="1525"/>
      <c r="O86" s="1526"/>
      <c r="P86" s="609"/>
      <c r="Q86" s="610"/>
      <c r="R86" s="610"/>
      <c r="S86" s="610"/>
      <c r="T86" s="610"/>
      <c r="U86" s="610"/>
      <c r="V86" s="610"/>
      <c r="W86" s="610"/>
      <c r="X86" s="610"/>
      <c r="Y86" s="610"/>
      <c r="Z86" s="610"/>
      <c r="AA86" s="610"/>
      <c r="AB86" s="610"/>
      <c r="AC86" s="610"/>
      <c r="AD86" s="610"/>
      <c r="AE86" s="610"/>
      <c r="AF86" s="610"/>
      <c r="AG86" s="610"/>
      <c r="AH86" s="610"/>
      <c r="AI86" s="610"/>
      <c r="AJ86" s="611"/>
      <c r="AL86" s="768"/>
      <c r="AM86" s="1510"/>
      <c r="AN86" s="1511"/>
      <c r="AO86" s="1511"/>
      <c r="AP86" s="1511"/>
      <c r="AQ86" s="1511"/>
      <c r="AR86" s="1511"/>
      <c r="AS86" s="1512"/>
      <c r="AT86" s="273" t="str">
        <f>IF(AT84&lt;&gt;"","本来額","")</f>
        <v/>
      </c>
      <c r="AU86" s="123"/>
      <c r="AV86" s="1525" t="str">
        <f>IF(ISNA(VLOOKUP($AL84,calc!$G$3:$L$38,5,FALSE))=TRUE,"",VLOOKUP($AL84,calc!$G$3:$L$38,5,FALSE))</f>
        <v/>
      </c>
      <c r="AW86" s="1525"/>
      <c r="AX86" s="1525"/>
      <c r="AY86" s="1526"/>
      <c r="AZ86" s="609"/>
      <c r="BA86" s="610"/>
      <c r="BB86" s="610"/>
      <c r="BC86" s="610"/>
      <c r="BD86" s="610"/>
      <c r="BE86" s="610"/>
      <c r="BF86" s="610"/>
      <c r="BG86" s="610"/>
      <c r="BH86" s="610"/>
      <c r="BI86" s="610"/>
      <c r="BJ86" s="610"/>
      <c r="BK86" s="610"/>
      <c r="BL86" s="610"/>
      <c r="BM86" s="610"/>
      <c r="BN86" s="610"/>
      <c r="BO86" s="610"/>
      <c r="BP86" s="610"/>
      <c r="BQ86" s="610"/>
      <c r="BR86" s="610"/>
      <c r="BS86" s="610"/>
      <c r="BT86" s="611"/>
    </row>
    <row r="87" spans="1:72" ht="12.6" customHeight="1">
      <c r="A87" s="779">
        <v>19</v>
      </c>
      <c r="B87" s="768"/>
      <c r="C87" s="1510"/>
      <c r="D87" s="1511"/>
      <c r="E87" s="1511"/>
      <c r="F87" s="1511"/>
      <c r="G87" s="1511"/>
      <c r="H87" s="1511"/>
      <c r="I87" s="1512"/>
      <c r="J87" s="273" t="str">
        <f>IF(J84&lt;&gt;"","支給額","")</f>
        <v/>
      </c>
      <c r="K87" s="123"/>
      <c r="L87" s="1527" t="str">
        <f>IF(ISNA(VLOOKUP($B84,calc!$G$3:$L$38,6,FALSE))=TRUE,"",VLOOKUP($B84,calc!$G$3:$L$38,6,FALSE))</f>
        <v/>
      </c>
      <c r="M87" s="1527"/>
      <c r="N87" s="1527"/>
      <c r="O87" s="1528"/>
      <c r="P87" s="609"/>
      <c r="Q87" s="610"/>
      <c r="R87" s="610"/>
      <c r="S87" s="610"/>
      <c r="T87" s="610"/>
      <c r="U87" s="610"/>
      <c r="V87" s="610"/>
      <c r="W87" s="610"/>
      <c r="X87" s="610"/>
      <c r="Y87" s="610"/>
      <c r="Z87" s="610"/>
      <c r="AA87" s="610"/>
      <c r="AB87" s="610"/>
      <c r="AC87" s="610"/>
      <c r="AD87" s="610"/>
      <c r="AE87" s="610"/>
      <c r="AF87" s="610"/>
      <c r="AG87" s="610"/>
      <c r="AH87" s="610"/>
      <c r="AI87" s="610"/>
      <c r="AJ87" s="611"/>
      <c r="AL87" s="768"/>
      <c r="AM87" s="1510"/>
      <c r="AN87" s="1511"/>
      <c r="AO87" s="1511"/>
      <c r="AP87" s="1511"/>
      <c r="AQ87" s="1511"/>
      <c r="AR87" s="1511"/>
      <c r="AS87" s="1512"/>
      <c r="AT87" s="273" t="str">
        <f>IF(AT84&lt;&gt;"","支給額","")</f>
        <v/>
      </c>
      <c r="AU87" s="123"/>
      <c r="AV87" s="1527" t="str">
        <f>IF(ISNA(VLOOKUP($AL84,calc!$G$3:$L$38,6,FALSE))=TRUE,"",VLOOKUP($AL84,calc!$G$3:$L$38,6,FALSE))</f>
        <v/>
      </c>
      <c r="AW87" s="1527"/>
      <c r="AX87" s="1527"/>
      <c r="AY87" s="1528"/>
      <c r="AZ87" s="609"/>
      <c r="BA87" s="610"/>
      <c r="BB87" s="610"/>
      <c r="BC87" s="610"/>
      <c r="BD87" s="610"/>
      <c r="BE87" s="610"/>
      <c r="BF87" s="610"/>
      <c r="BG87" s="610"/>
      <c r="BH87" s="610"/>
      <c r="BI87" s="610"/>
      <c r="BJ87" s="610"/>
      <c r="BK87" s="610"/>
      <c r="BL87" s="610"/>
      <c r="BM87" s="610"/>
      <c r="BN87" s="610"/>
      <c r="BO87" s="610"/>
      <c r="BP87" s="610"/>
      <c r="BQ87" s="610"/>
      <c r="BR87" s="610"/>
      <c r="BS87" s="610"/>
      <c r="BT87" s="611"/>
    </row>
    <row r="88" spans="1:72" ht="12.6" customHeight="1">
      <c r="A88" s="779">
        <v>20</v>
      </c>
      <c r="B88" s="769"/>
      <c r="C88" s="1513"/>
      <c r="D88" s="1514"/>
      <c r="E88" s="1514"/>
      <c r="F88" s="1514"/>
      <c r="G88" s="1514"/>
      <c r="H88" s="1514"/>
      <c r="I88" s="1515"/>
      <c r="J88" s="95"/>
      <c r="K88" s="336"/>
      <c r="L88" s="770"/>
      <c r="M88" s="770"/>
      <c r="N88" s="770"/>
      <c r="O88" s="771"/>
      <c r="P88" s="612"/>
      <c r="Q88" s="613"/>
      <c r="R88" s="613"/>
      <c r="S88" s="613"/>
      <c r="T88" s="613"/>
      <c r="U88" s="613"/>
      <c r="V88" s="613"/>
      <c r="W88" s="613"/>
      <c r="X88" s="613"/>
      <c r="Y88" s="613"/>
      <c r="Z88" s="613"/>
      <c r="AA88" s="613"/>
      <c r="AB88" s="613"/>
      <c r="AC88" s="613"/>
      <c r="AD88" s="613"/>
      <c r="AE88" s="613"/>
      <c r="AF88" s="613"/>
      <c r="AG88" s="613"/>
      <c r="AH88" s="613"/>
      <c r="AI88" s="613"/>
      <c r="AJ88" s="614"/>
      <c r="AL88" s="769"/>
      <c r="AM88" s="1513"/>
      <c r="AN88" s="1514"/>
      <c r="AO88" s="1514"/>
      <c r="AP88" s="1514"/>
      <c r="AQ88" s="1514"/>
      <c r="AR88" s="1514"/>
      <c r="AS88" s="1515"/>
      <c r="AT88" s="95"/>
      <c r="AU88" s="336"/>
      <c r="AV88" s="770"/>
      <c r="AW88" s="770"/>
      <c r="AX88" s="770"/>
      <c r="AY88" s="771"/>
      <c r="AZ88" s="612"/>
      <c r="BA88" s="613"/>
      <c r="BB88" s="613"/>
      <c r="BC88" s="613"/>
      <c r="BD88" s="613"/>
      <c r="BE88" s="613"/>
      <c r="BF88" s="613"/>
      <c r="BG88" s="613"/>
      <c r="BH88" s="613"/>
      <c r="BI88" s="613"/>
      <c r="BJ88" s="613"/>
      <c r="BK88" s="613"/>
      <c r="BL88" s="613"/>
      <c r="BM88" s="613"/>
      <c r="BN88" s="613"/>
      <c r="BO88" s="613"/>
      <c r="BP88" s="613"/>
      <c r="BQ88" s="613"/>
      <c r="BR88" s="613"/>
      <c r="BS88" s="613"/>
      <c r="BT88" s="614"/>
    </row>
    <row r="89" spans="1:72" ht="12.6" customHeight="1">
      <c r="A89" s="779">
        <v>21</v>
      </c>
      <c r="B89" s="766">
        <f>+B84+1</f>
        <v>3</v>
      </c>
      <c r="C89" s="1507" t="str">
        <f>IF(ISNA(VLOOKUP($B89,calc!$G$3:$L$38,2,FALSE))=TRUE,"",VLOOKUP($B89,calc!$G$3:$L$38,2,FALSE))</f>
        <v/>
      </c>
      <c r="D89" s="1508"/>
      <c r="E89" s="1508"/>
      <c r="F89" s="1508"/>
      <c r="G89" s="1508"/>
      <c r="H89" s="1508"/>
      <c r="I89" s="1509"/>
      <c r="J89" s="1516" t="str">
        <f>IF(ISNA(VLOOKUP($B89,calc!$G$3:$L$38,3,FALSE))=TRUE,"",VLOOKUP($B89,calc!$G$3:$L$38,3,FALSE))</f>
        <v/>
      </c>
      <c r="K89" s="1517"/>
      <c r="L89" s="1517"/>
      <c r="M89" s="1518"/>
      <c r="N89" s="1522" t="str">
        <f>IF(ISNA(VLOOKUP($B89,calc!$G$3:$L$38,4,FALSE))=TRUE,"",VLOOKUP($B89,calc!$G$3:$L$38,4,FALSE))</f>
        <v/>
      </c>
      <c r="O89" s="1523"/>
      <c r="P89" s="606"/>
      <c r="Q89" s="607"/>
      <c r="R89" s="607"/>
      <c r="S89" s="607"/>
      <c r="T89" s="607"/>
      <c r="U89" s="607"/>
      <c r="V89" s="607"/>
      <c r="W89" s="607"/>
      <c r="X89" s="607"/>
      <c r="Y89" s="607"/>
      <c r="Z89" s="607"/>
      <c r="AA89" s="607"/>
      <c r="AB89" s="607"/>
      <c r="AC89" s="607"/>
      <c r="AD89" s="607"/>
      <c r="AE89" s="607"/>
      <c r="AF89" s="607"/>
      <c r="AG89" s="607"/>
      <c r="AH89" s="607"/>
      <c r="AI89" s="607"/>
      <c r="AJ89" s="608"/>
      <c r="AL89" s="766">
        <f>+AL84+1</f>
        <v>13</v>
      </c>
      <c r="AM89" s="1507" t="str">
        <f>IF(ISNA(VLOOKUP($AL89,calc!$G$3:$L$38,2,FALSE))=TRUE,"",VLOOKUP($AL89,calc!$G$3:$L$38,2,FALSE))</f>
        <v/>
      </c>
      <c r="AN89" s="1508"/>
      <c r="AO89" s="1508"/>
      <c r="AP89" s="1508"/>
      <c r="AQ89" s="1508"/>
      <c r="AR89" s="1508"/>
      <c r="AS89" s="1509"/>
      <c r="AT89" s="1516" t="str">
        <f>IF(ISNA(VLOOKUP($AL89,calc!$G$3:$L$38,3,FALSE))=TRUE,"",VLOOKUP($AL89,calc!$G$3:$L$38,3,FALSE))</f>
        <v/>
      </c>
      <c r="AU89" s="1517"/>
      <c r="AV89" s="1517"/>
      <c r="AW89" s="1518"/>
      <c r="AX89" s="1522" t="str">
        <f>IF(ISNA(VLOOKUP($AL89,calc!$G$3:$L$38,4,FALSE))=TRUE,"",VLOOKUP($AL89,calc!$G$3:$L$38,4,FALSE))</f>
        <v/>
      </c>
      <c r="AY89" s="1523"/>
      <c r="AZ89" s="606"/>
      <c r="BA89" s="607"/>
      <c r="BB89" s="607"/>
      <c r="BC89" s="607"/>
      <c r="BD89" s="607"/>
      <c r="BE89" s="607"/>
      <c r="BF89" s="607"/>
      <c r="BG89" s="607"/>
      <c r="BH89" s="607"/>
      <c r="BI89" s="607"/>
      <c r="BJ89" s="607"/>
      <c r="BK89" s="607"/>
      <c r="BL89" s="607"/>
      <c r="BM89" s="607"/>
      <c r="BN89" s="607"/>
      <c r="BO89" s="607"/>
      <c r="BP89" s="607"/>
      <c r="BQ89" s="607"/>
      <c r="BR89" s="607"/>
      <c r="BS89" s="607"/>
      <c r="BT89" s="608"/>
    </row>
    <row r="90" spans="1:72" ht="12.6" customHeight="1">
      <c r="A90" s="779">
        <v>22</v>
      </c>
      <c r="B90" s="767"/>
      <c r="C90" s="1510"/>
      <c r="D90" s="1511"/>
      <c r="E90" s="1511"/>
      <c r="F90" s="1511"/>
      <c r="G90" s="1511"/>
      <c r="H90" s="1511"/>
      <c r="I90" s="1512"/>
      <c r="J90" s="1519"/>
      <c r="K90" s="1520"/>
      <c r="L90" s="1520"/>
      <c r="M90" s="1521"/>
      <c r="N90" s="1300"/>
      <c r="O90" s="1524"/>
      <c r="P90" s="609"/>
      <c r="Q90" s="610"/>
      <c r="R90" s="610"/>
      <c r="S90" s="610"/>
      <c r="T90" s="610"/>
      <c r="U90" s="610"/>
      <c r="V90" s="610"/>
      <c r="W90" s="610"/>
      <c r="X90" s="610"/>
      <c r="Y90" s="610"/>
      <c r="Z90" s="610"/>
      <c r="AA90" s="610"/>
      <c r="AB90" s="610"/>
      <c r="AC90" s="610"/>
      <c r="AD90" s="610"/>
      <c r="AE90" s="610"/>
      <c r="AF90" s="610"/>
      <c r="AG90" s="610"/>
      <c r="AH90" s="610"/>
      <c r="AI90" s="610"/>
      <c r="AJ90" s="611"/>
      <c r="AL90" s="767"/>
      <c r="AM90" s="1510"/>
      <c r="AN90" s="1511"/>
      <c r="AO90" s="1511"/>
      <c r="AP90" s="1511"/>
      <c r="AQ90" s="1511"/>
      <c r="AR90" s="1511"/>
      <c r="AS90" s="1512"/>
      <c r="AT90" s="1519"/>
      <c r="AU90" s="1520"/>
      <c r="AV90" s="1520"/>
      <c r="AW90" s="1521"/>
      <c r="AX90" s="1300"/>
      <c r="AY90" s="1524"/>
      <c r="AZ90" s="609"/>
      <c r="BA90" s="610"/>
      <c r="BB90" s="610"/>
      <c r="BC90" s="610"/>
      <c r="BD90" s="610"/>
      <c r="BE90" s="610"/>
      <c r="BF90" s="610"/>
      <c r="BG90" s="610"/>
      <c r="BH90" s="610"/>
      <c r="BI90" s="610"/>
      <c r="BJ90" s="610"/>
      <c r="BK90" s="610"/>
      <c r="BL90" s="610"/>
      <c r="BM90" s="610"/>
      <c r="BN90" s="610"/>
      <c r="BO90" s="610"/>
      <c r="BP90" s="610"/>
      <c r="BQ90" s="610"/>
      <c r="BR90" s="610"/>
      <c r="BS90" s="610"/>
      <c r="BT90" s="611"/>
    </row>
    <row r="91" spans="1:72" ht="12.6" customHeight="1">
      <c r="A91" s="779">
        <v>23</v>
      </c>
      <c r="B91" s="768"/>
      <c r="C91" s="1510"/>
      <c r="D91" s="1511"/>
      <c r="E91" s="1511"/>
      <c r="F91" s="1511"/>
      <c r="G91" s="1511"/>
      <c r="H91" s="1511"/>
      <c r="I91" s="1512"/>
      <c r="J91" s="273" t="str">
        <f>IF(J89&lt;&gt;"","本来額","")</f>
        <v/>
      </c>
      <c r="K91" s="123"/>
      <c r="L91" s="1525" t="str">
        <f>IF(ISNA(VLOOKUP($B89,calc!$G$3:$L$38,5,FALSE))=TRUE,"",VLOOKUP($B89,calc!$G$3:$L$38,5,FALSE))</f>
        <v/>
      </c>
      <c r="M91" s="1525"/>
      <c r="N91" s="1525"/>
      <c r="O91" s="1526"/>
      <c r="P91" s="609"/>
      <c r="Q91" s="610"/>
      <c r="R91" s="610"/>
      <c r="S91" s="610"/>
      <c r="T91" s="610"/>
      <c r="U91" s="610"/>
      <c r="V91" s="610"/>
      <c r="W91" s="610"/>
      <c r="X91" s="610"/>
      <c r="Y91" s="610"/>
      <c r="Z91" s="610"/>
      <c r="AA91" s="610"/>
      <c r="AB91" s="610"/>
      <c r="AC91" s="610"/>
      <c r="AD91" s="610"/>
      <c r="AE91" s="610"/>
      <c r="AF91" s="610"/>
      <c r="AG91" s="610"/>
      <c r="AH91" s="610"/>
      <c r="AI91" s="610"/>
      <c r="AJ91" s="611"/>
      <c r="AL91" s="768"/>
      <c r="AM91" s="1510"/>
      <c r="AN91" s="1511"/>
      <c r="AO91" s="1511"/>
      <c r="AP91" s="1511"/>
      <c r="AQ91" s="1511"/>
      <c r="AR91" s="1511"/>
      <c r="AS91" s="1512"/>
      <c r="AT91" s="273" t="str">
        <f>IF(AT89&lt;&gt;"","本来額","")</f>
        <v/>
      </c>
      <c r="AU91" s="123"/>
      <c r="AV91" s="1525" t="str">
        <f>IF(ISNA(VLOOKUP($AL89,calc!$G$3:$L$38,5,FALSE))=TRUE,"",VLOOKUP($AL89,calc!$G$3:$L$38,5,FALSE))</f>
        <v/>
      </c>
      <c r="AW91" s="1525"/>
      <c r="AX91" s="1525"/>
      <c r="AY91" s="1526"/>
      <c r="AZ91" s="609"/>
      <c r="BA91" s="610"/>
      <c r="BB91" s="610"/>
      <c r="BC91" s="610"/>
      <c r="BD91" s="610"/>
      <c r="BE91" s="610"/>
      <c r="BF91" s="610"/>
      <c r="BG91" s="610"/>
      <c r="BH91" s="610"/>
      <c r="BI91" s="610"/>
      <c r="BJ91" s="610"/>
      <c r="BK91" s="610"/>
      <c r="BL91" s="610"/>
      <c r="BM91" s="610"/>
      <c r="BN91" s="610"/>
      <c r="BO91" s="610"/>
      <c r="BP91" s="610"/>
      <c r="BQ91" s="610"/>
      <c r="BR91" s="610"/>
      <c r="BS91" s="610"/>
      <c r="BT91" s="611"/>
    </row>
    <row r="92" spans="1:72" ht="12.6" customHeight="1">
      <c r="A92" s="779">
        <v>23</v>
      </c>
      <c r="B92" s="768"/>
      <c r="C92" s="1510"/>
      <c r="D92" s="1511"/>
      <c r="E92" s="1511"/>
      <c r="F92" s="1511"/>
      <c r="G92" s="1511"/>
      <c r="H92" s="1511"/>
      <c r="I92" s="1512"/>
      <c r="J92" s="273" t="str">
        <f>IF(J89&lt;&gt;"","支給額","")</f>
        <v/>
      </c>
      <c r="K92" s="123"/>
      <c r="L92" s="1527" t="str">
        <f>IF(ISNA(VLOOKUP($B89,calc!$G$3:$L$38,6,FALSE))=TRUE,"",VLOOKUP($B89,calc!$G$3:$L$38,6,FALSE))</f>
        <v/>
      </c>
      <c r="M92" s="1527"/>
      <c r="N92" s="1527"/>
      <c r="O92" s="1528"/>
      <c r="P92" s="609"/>
      <c r="Q92" s="610"/>
      <c r="R92" s="610"/>
      <c r="S92" s="610"/>
      <c r="T92" s="610"/>
      <c r="U92" s="610"/>
      <c r="V92" s="610"/>
      <c r="W92" s="610"/>
      <c r="X92" s="610"/>
      <c r="Y92" s="610"/>
      <c r="Z92" s="610"/>
      <c r="AA92" s="610"/>
      <c r="AB92" s="610"/>
      <c r="AC92" s="610"/>
      <c r="AD92" s="610"/>
      <c r="AE92" s="610"/>
      <c r="AF92" s="610"/>
      <c r="AG92" s="610"/>
      <c r="AH92" s="610"/>
      <c r="AI92" s="610"/>
      <c r="AJ92" s="611"/>
      <c r="AL92" s="768"/>
      <c r="AM92" s="1510"/>
      <c r="AN92" s="1511"/>
      <c r="AO92" s="1511"/>
      <c r="AP92" s="1511"/>
      <c r="AQ92" s="1511"/>
      <c r="AR92" s="1511"/>
      <c r="AS92" s="1512"/>
      <c r="AT92" s="273" t="str">
        <f>IF(AT89&lt;&gt;"","支給額","")</f>
        <v/>
      </c>
      <c r="AU92" s="123"/>
      <c r="AV92" s="1527" t="str">
        <f>IF(ISNA(VLOOKUP($AL89,calc!$G$3:$L$38,6,FALSE))=TRUE,"",VLOOKUP($AL89,calc!$G$3:$L$38,6,FALSE))</f>
        <v/>
      </c>
      <c r="AW92" s="1527"/>
      <c r="AX92" s="1527"/>
      <c r="AY92" s="1528"/>
      <c r="AZ92" s="609"/>
      <c r="BA92" s="610"/>
      <c r="BB92" s="610"/>
      <c r="BC92" s="610"/>
      <c r="BD92" s="610"/>
      <c r="BE92" s="610"/>
      <c r="BF92" s="610"/>
      <c r="BG92" s="610"/>
      <c r="BH92" s="610"/>
      <c r="BI92" s="610"/>
      <c r="BJ92" s="610"/>
      <c r="BK92" s="610"/>
      <c r="BL92" s="610"/>
      <c r="BM92" s="610"/>
      <c r="BN92" s="610"/>
      <c r="BO92" s="610"/>
      <c r="BP92" s="610"/>
      <c r="BQ92" s="610"/>
      <c r="BR92" s="610"/>
      <c r="BS92" s="610"/>
      <c r="BT92" s="611"/>
    </row>
    <row r="93" spans="1:72" ht="12.6" customHeight="1">
      <c r="A93" s="779">
        <v>25</v>
      </c>
      <c r="B93" s="769"/>
      <c r="C93" s="1513"/>
      <c r="D93" s="1514"/>
      <c r="E93" s="1514"/>
      <c r="F93" s="1514"/>
      <c r="G93" s="1514"/>
      <c r="H93" s="1514"/>
      <c r="I93" s="1515"/>
      <c r="J93" s="95"/>
      <c r="K93" s="336"/>
      <c r="L93" s="770"/>
      <c r="M93" s="770"/>
      <c r="N93" s="770"/>
      <c r="O93" s="771"/>
      <c r="P93" s="612"/>
      <c r="Q93" s="613"/>
      <c r="R93" s="613"/>
      <c r="S93" s="613"/>
      <c r="T93" s="613"/>
      <c r="U93" s="613"/>
      <c r="V93" s="613"/>
      <c r="W93" s="613"/>
      <c r="X93" s="613"/>
      <c r="Y93" s="613"/>
      <c r="Z93" s="613"/>
      <c r="AA93" s="613"/>
      <c r="AB93" s="613"/>
      <c r="AC93" s="613"/>
      <c r="AD93" s="613"/>
      <c r="AE93" s="613"/>
      <c r="AF93" s="613"/>
      <c r="AG93" s="613"/>
      <c r="AH93" s="613"/>
      <c r="AI93" s="613"/>
      <c r="AJ93" s="614"/>
      <c r="AL93" s="769"/>
      <c r="AM93" s="1513"/>
      <c r="AN93" s="1514"/>
      <c r="AO93" s="1514"/>
      <c r="AP93" s="1514"/>
      <c r="AQ93" s="1514"/>
      <c r="AR93" s="1514"/>
      <c r="AS93" s="1515"/>
      <c r="AT93" s="95"/>
      <c r="AU93" s="336"/>
      <c r="AV93" s="770"/>
      <c r="AW93" s="770"/>
      <c r="AX93" s="770"/>
      <c r="AY93" s="771"/>
      <c r="AZ93" s="612"/>
      <c r="BA93" s="613"/>
      <c r="BB93" s="613"/>
      <c r="BC93" s="613"/>
      <c r="BD93" s="613"/>
      <c r="BE93" s="613"/>
      <c r="BF93" s="613"/>
      <c r="BG93" s="613"/>
      <c r="BH93" s="613"/>
      <c r="BI93" s="613"/>
      <c r="BJ93" s="613"/>
      <c r="BK93" s="613"/>
      <c r="BL93" s="613"/>
      <c r="BM93" s="613"/>
      <c r="BN93" s="613"/>
      <c r="BO93" s="613"/>
      <c r="BP93" s="613"/>
      <c r="BQ93" s="613"/>
      <c r="BR93" s="613"/>
      <c r="BS93" s="613"/>
      <c r="BT93" s="614"/>
    </row>
    <row r="94" spans="1:72" ht="12.6" customHeight="1">
      <c r="A94" s="779">
        <v>26</v>
      </c>
      <c r="B94" s="766">
        <f>+B89+1</f>
        <v>4</v>
      </c>
      <c r="C94" s="1507" t="str">
        <f>IF(ISNA(VLOOKUP($B94,calc!$G$3:$L$38,2,FALSE))=TRUE,"",VLOOKUP($B94,calc!$G$3:$L$38,2,FALSE))</f>
        <v/>
      </c>
      <c r="D94" s="1508"/>
      <c r="E94" s="1508"/>
      <c r="F94" s="1508"/>
      <c r="G94" s="1508"/>
      <c r="H94" s="1508"/>
      <c r="I94" s="1509"/>
      <c r="J94" s="1516" t="str">
        <f>IF(ISNA(VLOOKUP($B94,calc!$G$3:$L$38,3,FALSE))=TRUE,"",VLOOKUP($B94,calc!$G$3:$L$38,3,FALSE))</f>
        <v/>
      </c>
      <c r="K94" s="1517"/>
      <c r="L94" s="1517"/>
      <c r="M94" s="1518"/>
      <c r="N94" s="1522" t="str">
        <f>IF(ISNA(VLOOKUP($B94,calc!$G$3:$L$38,4,FALSE))=TRUE,"",VLOOKUP($B94,calc!$G$3:$L$38,4,FALSE))</f>
        <v/>
      </c>
      <c r="O94" s="1523"/>
      <c r="P94" s="606"/>
      <c r="Q94" s="607"/>
      <c r="R94" s="607"/>
      <c r="S94" s="607"/>
      <c r="T94" s="607"/>
      <c r="U94" s="607"/>
      <c r="V94" s="607"/>
      <c r="W94" s="607"/>
      <c r="X94" s="607"/>
      <c r="Y94" s="607"/>
      <c r="Z94" s="607"/>
      <c r="AA94" s="607"/>
      <c r="AB94" s="607"/>
      <c r="AC94" s="607"/>
      <c r="AD94" s="607"/>
      <c r="AE94" s="607"/>
      <c r="AF94" s="607"/>
      <c r="AG94" s="607"/>
      <c r="AH94" s="607"/>
      <c r="AI94" s="607"/>
      <c r="AJ94" s="608"/>
      <c r="AL94" s="766">
        <f>+AL89+1</f>
        <v>14</v>
      </c>
      <c r="AM94" s="1507" t="str">
        <f>IF(ISNA(VLOOKUP($AL94,calc!$G$3:$L$38,2,FALSE))=TRUE,"",VLOOKUP($AL94,calc!$G$3:$L$38,2,FALSE))</f>
        <v/>
      </c>
      <c r="AN94" s="1508"/>
      <c r="AO94" s="1508"/>
      <c r="AP94" s="1508"/>
      <c r="AQ94" s="1508"/>
      <c r="AR94" s="1508"/>
      <c r="AS94" s="1509"/>
      <c r="AT94" s="1516" t="str">
        <f>IF(ISNA(VLOOKUP($AL94,calc!$G$3:$L$38,3,FALSE))=TRUE,"",VLOOKUP($AL94,calc!$G$3:$L$38,3,FALSE))</f>
        <v/>
      </c>
      <c r="AU94" s="1517"/>
      <c r="AV94" s="1517"/>
      <c r="AW94" s="1518"/>
      <c r="AX94" s="1522" t="str">
        <f>IF(ISNA(VLOOKUP($AL94,calc!$G$3:$L$38,4,FALSE))=TRUE,"",VLOOKUP($AL94,calc!$G$3:$L$38,4,FALSE))</f>
        <v/>
      </c>
      <c r="AY94" s="1523"/>
      <c r="AZ94" s="606"/>
      <c r="BA94" s="607"/>
      <c r="BB94" s="607"/>
      <c r="BC94" s="607"/>
      <c r="BD94" s="607"/>
      <c r="BE94" s="607"/>
      <c r="BF94" s="607"/>
      <c r="BG94" s="607"/>
      <c r="BH94" s="607"/>
      <c r="BI94" s="607"/>
      <c r="BJ94" s="607"/>
      <c r="BK94" s="607"/>
      <c r="BL94" s="607"/>
      <c r="BM94" s="607"/>
      <c r="BN94" s="607"/>
      <c r="BO94" s="607"/>
      <c r="BP94" s="607"/>
      <c r="BQ94" s="607"/>
      <c r="BR94" s="607"/>
      <c r="BS94" s="607"/>
      <c r="BT94" s="608"/>
    </row>
    <row r="95" spans="1:72" ht="12.6" customHeight="1">
      <c r="A95" s="779">
        <v>27</v>
      </c>
      <c r="B95" s="767"/>
      <c r="C95" s="1510"/>
      <c r="D95" s="1511"/>
      <c r="E95" s="1511"/>
      <c r="F95" s="1511"/>
      <c r="G95" s="1511"/>
      <c r="H95" s="1511"/>
      <c r="I95" s="1512"/>
      <c r="J95" s="1519"/>
      <c r="K95" s="1520"/>
      <c r="L95" s="1520"/>
      <c r="M95" s="1521"/>
      <c r="N95" s="1300"/>
      <c r="O95" s="1524"/>
      <c r="P95" s="609"/>
      <c r="Q95" s="610"/>
      <c r="R95" s="610"/>
      <c r="S95" s="610"/>
      <c r="T95" s="610"/>
      <c r="U95" s="610"/>
      <c r="V95" s="610"/>
      <c r="W95" s="610"/>
      <c r="X95" s="610"/>
      <c r="Y95" s="610"/>
      <c r="Z95" s="610"/>
      <c r="AA95" s="610"/>
      <c r="AB95" s="610"/>
      <c r="AC95" s="610"/>
      <c r="AD95" s="610"/>
      <c r="AE95" s="610"/>
      <c r="AF95" s="610"/>
      <c r="AG95" s="610"/>
      <c r="AH95" s="610"/>
      <c r="AI95" s="610"/>
      <c r="AJ95" s="611"/>
      <c r="AL95" s="767"/>
      <c r="AM95" s="1510"/>
      <c r="AN95" s="1511"/>
      <c r="AO95" s="1511"/>
      <c r="AP95" s="1511"/>
      <c r="AQ95" s="1511"/>
      <c r="AR95" s="1511"/>
      <c r="AS95" s="1512"/>
      <c r="AT95" s="1519"/>
      <c r="AU95" s="1520"/>
      <c r="AV95" s="1520"/>
      <c r="AW95" s="1521"/>
      <c r="AX95" s="1300"/>
      <c r="AY95" s="1524"/>
      <c r="AZ95" s="609"/>
      <c r="BA95" s="610"/>
      <c r="BB95" s="610"/>
      <c r="BC95" s="610"/>
      <c r="BD95" s="610"/>
      <c r="BE95" s="610"/>
      <c r="BF95" s="610"/>
      <c r="BG95" s="610"/>
      <c r="BH95" s="610"/>
      <c r="BI95" s="610"/>
      <c r="BJ95" s="610"/>
      <c r="BK95" s="610"/>
      <c r="BL95" s="610"/>
      <c r="BM95" s="610"/>
      <c r="BN95" s="610"/>
      <c r="BO95" s="610"/>
      <c r="BP95" s="610"/>
      <c r="BQ95" s="610"/>
      <c r="BR95" s="610"/>
      <c r="BS95" s="610"/>
      <c r="BT95" s="611"/>
    </row>
    <row r="96" spans="1:72" ht="12.6" customHeight="1">
      <c r="A96" s="779">
        <v>28</v>
      </c>
      <c r="B96" s="768"/>
      <c r="C96" s="1510"/>
      <c r="D96" s="1511"/>
      <c r="E96" s="1511"/>
      <c r="F96" s="1511"/>
      <c r="G96" s="1511"/>
      <c r="H96" s="1511"/>
      <c r="I96" s="1512"/>
      <c r="J96" s="273" t="str">
        <f>IF(J94&lt;&gt;"","本来額","")</f>
        <v/>
      </c>
      <c r="K96" s="123"/>
      <c r="L96" s="1525" t="str">
        <f>IF(ISNA(VLOOKUP($B94,calc!$G$3:$L$38,5,FALSE))=TRUE,"",VLOOKUP($B94,calc!$G$3:$L$38,5,FALSE))</f>
        <v/>
      </c>
      <c r="M96" s="1525"/>
      <c r="N96" s="1525"/>
      <c r="O96" s="1526"/>
      <c r="P96" s="609"/>
      <c r="Q96" s="610"/>
      <c r="R96" s="610"/>
      <c r="S96" s="610"/>
      <c r="T96" s="610"/>
      <c r="U96" s="610"/>
      <c r="V96" s="610"/>
      <c r="W96" s="610"/>
      <c r="X96" s="610"/>
      <c r="Y96" s="610"/>
      <c r="Z96" s="610"/>
      <c r="AA96" s="610"/>
      <c r="AB96" s="610"/>
      <c r="AC96" s="610"/>
      <c r="AD96" s="610"/>
      <c r="AE96" s="610"/>
      <c r="AF96" s="610"/>
      <c r="AG96" s="610"/>
      <c r="AH96" s="610"/>
      <c r="AI96" s="610"/>
      <c r="AJ96" s="611"/>
      <c r="AL96" s="768"/>
      <c r="AM96" s="1510"/>
      <c r="AN96" s="1511"/>
      <c r="AO96" s="1511"/>
      <c r="AP96" s="1511"/>
      <c r="AQ96" s="1511"/>
      <c r="AR96" s="1511"/>
      <c r="AS96" s="1512"/>
      <c r="AT96" s="273" t="str">
        <f>IF(AT94&lt;&gt;"","本来額","")</f>
        <v/>
      </c>
      <c r="AU96" s="123"/>
      <c r="AV96" s="1525" t="str">
        <f>IF(ISNA(VLOOKUP($AL94,calc!$G$3:$L$38,5,FALSE))=TRUE,"",VLOOKUP($AL94,calc!$G$3:$L$38,5,FALSE))</f>
        <v/>
      </c>
      <c r="AW96" s="1525"/>
      <c r="AX96" s="1525"/>
      <c r="AY96" s="1526"/>
      <c r="AZ96" s="609"/>
      <c r="BA96" s="610"/>
      <c r="BB96" s="610"/>
      <c r="BC96" s="610"/>
      <c r="BD96" s="610"/>
      <c r="BE96" s="610"/>
      <c r="BF96" s="610"/>
      <c r="BG96" s="610"/>
      <c r="BH96" s="610"/>
      <c r="BI96" s="610"/>
      <c r="BJ96" s="610"/>
      <c r="BK96" s="610"/>
      <c r="BL96" s="610"/>
      <c r="BM96" s="610"/>
      <c r="BN96" s="610"/>
      <c r="BO96" s="610"/>
      <c r="BP96" s="610"/>
      <c r="BQ96" s="610"/>
      <c r="BR96" s="610"/>
      <c r="BS96" s="610"/>
      <c r="BT96" s="611"/>
    </row>
    <row r="97" spans="1:72" ht="12.6" customHeight="1">
      <c r="A97" s="779">
        <v>29</v>
      </c>
      <c r="B97" s="768"/>
      <c r="C97" s="1510"/>
      <c r="D97" s="1511"/>
      <c r="E97" s="1511"/>
      <c r="F97" s="1511"/>
      <c r="G97" s="1511"/>
      <c r="H97" s="1511"/>
      <c r="I97" s="1512"/>
      <c r="J97" s="273" t="str">
        <f>IF(J94&lt;&gt;"","支給額","")</f>
        <v/>
      </c>
      <c r="K97" s="123"/>
      <c r="L97" s="1527" t="str">
        <f>IF(ISNA(VLOOKUP($B94,calc!$G$3:$L$38,6,FALSE))=TRUE,"",VLOOKUP($B94,calc!$G$3:$L$38,6,FALSE))</f>
        <v/>
      </c>
      <c r="M97" s="1527"/>
      <c r="N97" s="1527"/>
      <c r="O97" s="1528"/>
      <c r="P97" s="609"/>
      <c r="Q97" s="610"/>
      <c r="R97" s="610"/>
      <c r="S97" s="610"/>
      <c r="T97" s="610"/>
      <c r="U97" s="610"/>
      <c r="V97" s="610"/>
      <c r="W97" s="610"/>
      <c r="X97" s="610"/>
      <c r="Y97" s="610"/>
      <c r="Z97" s="610"/>
      <c r="AA97" s="610"/>
      <c r="AB97" s="610"/>
      <c r="AC97" s="610"/>
      <c r="AD97" s="610"/>
      <c r="AE97" s="610"/>
      <c r="AF97" s="610"/>
      <c r="AG97" s="610"/>
      <c r="AH97" s="610"/>
      <c r="AI97" s="610"/>
      <c r="AJ97" s="611"/>
      <c r="AL97" s="768"/>
      <c r="AM97" s="1510"/>
      <c r="AN97" s="1511"/>
      <c r="AO97" s="1511"/>
      <c r="AP97" s="1511"/>
      <c r="AQ97" s="1511"/>
      <c r="AR97" s="1511"/>
      <c r="AS97" s="1512"/>
      <c r="AT97" s="273" t="str">
        <f>IF(AT94&lt;&gt;"","支給額","")</f>
        <v/>
      </c>
      <c r="AU97" s="123"/>
      <c r="AV97" s="1527" t="str">
        <f>IF(ISNA(VLOOKUP($AL94,calc!$G$3:$L$38,6,FALSE))=TRUE,"",VLOOKUP($AL94,calc!$G$3:$L$38,6,FALSE))</f>
        <v/>
      </c>
      <c r="AW97" s="1527"/>
      <c r="AX97" s="1527"/>
      <c r="AY97" s="1528"/>
      <c r="AZ97" s="609"/>
      <c r="BA97" s="610"/>
      <c r="BB97" s="610"/>
      <c r="BC97" s="610"/>
      <c r="BD97" s="610"/>
      <c r="BE97" s="610"/>
      <c r="BF97" s="610"/>
      <c r="BG97" s="610"/>
      <c r="BH97" s="610"/>
      <c r="BI97" s="610"/>
      <c r="BJ97" s="610"/>
      <c r="BK97" s="610"/>
      <c r="BL97" s="610"/>
      <c r="BM97" s="610"/>
      <c r="BN97" s="610"/>
      <c r="BO97" s="610"/>
      <c r="BP97" s="610"/>
      <c r="BQ97" s="610"/>
      <c r="BR97" s="610"/>
      <c r="BS97" s="610"/>
      <c r="BT97" s="611"/>
    </row>
    <row r="98" spans="1:72" ht="12.6" customHeight="1">
      <c r="A98" s="779">
        <v>30</v>
      </c>
      <c r="B98" s="769"/>
      <c r="C98" s="1513"/>
      <c r="D98" s="1514"/>
      <c r="E98" s="1514"/>
      <c r="F98" s="1514"/>
      <c r="G98" s="1514"/>
      <c r="H98" s="1514"/>
      <c r="I98" s="1515"/>
      <c r="J98" s="95"/>
      <c r="K98" s="336"/>
      <c r="L98" s="770"/>
      <c r="M98" s="770"/>
      <c r="N98" s="770"/>
      <c r="O98" s="771"/>
      <c r="P98" s="612"/>
      <c r="Q98" s="613"/>
      <c r="R98" s="613"/>
      <c r="S98" s="613"/>
      <c r="T98" s="613"/>
      <c r="U98" s="613"/>
      <c r="V98" s="613"/>
      <c r="W98" s="613"/>
      <c r="X98" s="613"/>
      <c r="Y98" s="613"/>
      <c r="Z98" s="613"/>
      <c r="AA98" s="613"/>
      <c r="AB98" s="613"/>
      <c r="AC98" s="613"/>
      <c r="AD98" s="613"/>
      <c r="AE98" s="613"/>
      <c r="AF98" s="613"/>
      <c r="AG98" s="613"/>
      <c r="AH98" s="613"/>
      <c r="AI98" s="613"/>
      <c r="AJ98" s="614"/>
      <c r="AL98" s="769"/>
      <c r="AM98" s="1513"/>
      <c r="AN98" s="1514"/>
      <c r="AO98" s="1514"/>
      <c r="AP98" s="1514"/>
      <c r="AQ98" s="1514"/>
      <c r="AR98" s="1514"/>
      <c r="AS98" s="1515"/>
      <c r="AT98" s="95"/>
      <c r="AU98" s="336"/>
      <c r="AV98" s="770"/>
      <c r="AW98" s="770"/>
      <c r="AX98" s="770"/>
      <c r="AY98" s="771"/>
      <c r="AZ98" s="612"/>
      <c r="BA98" s="613"/>
      <c r="BB98" s="613"/>
      <c r="BC98" s="613"/>
      <c r="BD98" s="613"/>
      <c r="BE98" s="613"/>
      <c r="BF98" s="613"/>
      <c r="BG98" s="613"/>
      <c r="BH98" s="613"/>
      <c r="BI98" s="613"/>
      <c r="BJ98" s="613"/>
      <c r="BK98" s="613"/>
      <c r="BL98" s="613"/>
      <c r="BM98" s="613"/>
      <c r="BN98" s="613"/>
      <c r="BO98" s="613"/>
      <c r="BP98" s="613"/>
      <c r="BQ98" s="613"/>
      <c r="BR98" s="613"/>
      <c r="BS98" s="613"/>
      <c r="BT98" s="614"/>
    </row>
    <row r="99" spans="1:72" ht="12.6" customHeight="1">
      <c r="A99" s="779">
        <v>31</v>
      </c>
      <c r="B99" s="766">
        <f>+B94+1</f>
        <v>5</v>
      </c>
      <c r="C99" s="1507" t="str">
        <f>IF(ISNA(VLOOKUP($B99,calc!$G$3:$L$38,2,FALSE))=TRUE,"",VLOOKUP($B99,calc!$G$3:$L$38,2,FALSE))</f>
        <v/>
      </c>
      <c r="D99" s="1508"/>
      <c r="E99" s="1508"/>
      <c r="F99" s="1508"/>
      <c r="G99" s="1508"/>
      <c r="H99" s="1508"/>
      <c r="I99" s="1509"/>
      <c r="J99" s="1516" t="str">
        <f>IF(ISNA(VLOOKUP($B99,calc!$G$3:$L$38,3,FALSE))=TRUE,"",VLOOKUP($B99,calc!$G$3:$L$38,3,FALSE))</f>
        <v/>
      </c>
      <c r="K99" s="1517"/>
      <c r="L99" s="1517"/>
      <c r="M99" s="1518"/>
      <c r="N99" s="1522" t="str">
        <f>IF(ISNA(VLOOKUP($B99,calc!$G$3:$L$38,4,FALSE))=TRUE,"",VLOOKUP($B99,calc!$G$3:$L$38,4,FALSE))</f>
        <v/>
      </c>
      <c r="O99" s="1523"/>
      <c r="P99" s="606"/>
      <c r="Q99" s="607"/>
      <c r="R99" s="607"/>
      <c r="S99" s="607"/>
      <c r="T99" s="607"/>
      <c r="U99" s="607"/>
      <c r="V99" s="607"/>
      <c r="W99" s="607"/>
      <c r="X99" s="607"/>
      <c r="Y99" s="607"/>
      <c r="Z99" s="607"/>
      <c r="AA99" s="607"/>
      <c r="AB99" s="607"/>
      <c r="AC99" s="607"/>
      <c r="AD99" s="607"/>
      <c r="AE99" s="607"/>
      <c r="AF99" s="607"/>
      <c r="AG99" s="607"/>
      <c r="AH99" s="607"/>
      <c r="AI99" s="607"/>
      <c r="AJ99" s="608"/>
      <c r="AL99" s="766">
        <f>+AL94+1</f>
        <v>15</v>
      </c>
      <c r="AM99" s="1507" t="str">
        <f>IF(ISNA(VLOOKUP($AL99,calc!$G$3:$L$38,2,FALSE))=TRUE,"",VLOOKUP($AL99,calc!$G$3:$L$38,2,FALSE))</f>
        <v/>
      </c>
      <c r="AN99" s="1508"/>
      <c r="AO99" s="1508"/>
      <c r="AP99" s="1508"/>
      <c r="AQ99" s="1508"/>
      <c r="AR99" s="1508"/>
      <c r="AS99" s="1509"/>
      <c r="AT99" s="1516" t="str">
        <f>IF(ISNA(VLOOKUP($AL99,calc!$G$3:$L$38,3,FALSE))=TRUE,"",VLOOKUP($AL99,calc!$G$3:$L$38,3,FALSE))</f>
        <v/>
      </c>
      <c r="AU99" s="1517"/>
      <c r="AV99" s="1517"/>
      <c r="AW99" s="1518"/>
      <c r="AX99" s="1522" t="str">
        <f>IF(ISNA(VLOOKUP($AL99,calc!$G$3:$L$38,4,FALSE))=TRUE,"",VLOOKUP($AL99,calc!$G$3:$L$38,4,FALSE))</f>
        <v/>
      </c>
      <c r="AY99" s="1523"/>
      <c r="AZ99" s="606"/>
      <c r="BA99" s="607"/>
      <c r="BB99" s="607"/>
      <c r="BC99" s="607"/>
      <c r="BD99" s="607"/>
      <c r="BE99" s="607"/>
      <c r="BF99" s="607"/>
      <c r="BG99" s="607"/>
      <c r="BH99" s="607"/>
      <c r="BI99" s="607"/>
      <c r="BJ99" s="607"/>
      <c r="BK99" s="607"/>
      <c r="BL99" s="607"/>
      <c r="BM99" s="607"/>
      <c r="BN99" s="607"/>
      <c r="BO99" s="607"/>
      <c r="BP99" s="607"/>
      <c r="BQ99" s="607"/>
      <c r="BR99" s="607"/>
      <c r="BS99" s="607"/>
      <c r="BT99" s="608"/>
    </row>
    <row r="100" spans="1:72" ht="12.6" customHeight="1">
      <c r="A100" s="779">
        <v>32</v>
      </c>
      <c r="B100" s="767"/>
      <c r="C100" s="1510"/>
      <c r="D100" s="1511"/>
      <c r="E100" s="1511"/>
      <c r="F100" s="1511"/>
      <c r="G100" s="1511"/>
      <c r="H100" s="1511"/>
      <c r="I100" s="1512"/>
      <c r="J100" s="1519"/>
      <c r="K100" s="1520"/>
      <c r="L100" s="1520"/>
      <c r="M100" s="1521"/>
      <c r="N100" s="1300"/>
      <c r="O100" s="1524"/>
      <c r="P100" s="609"/>
      <c r="Q100" s="610"/>
      <c r="R100" s="610"/>
      <c r="S100" s="610"/>
      <c r="T100" s="610"/>
      <c r="U100" s="610"/>
      <c r="V100" s="610"/>
      <c r="W100" s="610"/>
      <c r="X100" s="610"/>
      <c r="Y100" s="610"/>
      <c r="Z100" s="610"/>
      <c r="AA100" s="610"/>
      <c r="AB100" s="610"/>
      <c r="AC100" s="610"/>
      <c r="AD100" s="610"/>
      <c r="AE100" s="610"/>
      <c r="AF100" s="610"/>
      <c r="AG100" s="610"/>
      <c r="AH100" s="610"/>
      <c r="AI100" s="610"/>
      <c r="AJ100" s="611"/>
      <c r="AL100" s="767"/>
      <c r="AM100" s="1510"/>
      <c r="AN100" s="1511"/>
      <c r="AO100" s="1511"/>
      <c r="AP100" s="1511"/>
      <c r="AQ100" s="1511"/>
      <c r="AR100" s="1511"/>
      <c r="AS100" s="1512"/>
      <c r="AT100" s="1519"/>
      <c r="AU100" s="1520"/>
      <c r="AV100" s="1520"/>
      <c r="AW100" s="1521"/>
      <c r="AX100" s="1300"/>
      <c r="AY100" s="1524"/>
      <c r="AZ100" s="609"/>
      <c r="BA100" s="610"/>
      <c r="BB100" s="610"/>
      <c r="BC100" s="610"/>
      <c r="BD100" s="610"/>
      <c r="BE100" s="610"/>
      <c r="BF100" s="610"/>
      <c r="BG100" s="610"/>
      <c r="BH100" s="610"/>
      <c r="BI100" s="610"/>
      <c r="BJ100" s="610"/>
      <c r="BK100" s="610"/>
      <c r="BL100" s="610"/>
      <c r="BM100" s="610"/>
      <c r="BN100" s="610"/>
      <c r="BO100" s="610"/>
      <c r="BP100" s="610"/>
      <c r="BQ100" s="610"/>
      <c r="BR100" s="610"/>
      <c r="BS100" s="610"/>
      <c r="BT100" s="611"/>
    </row>
    <row r="101" spans="1:72" ht="12.6" customHeight="1">
      <c r="A101" s="779">
        <v>33</v>
      </c>
      <c r="B101" s="768"/>
      <c r="C101" s="1510"/>
      <c r="D101" s="1511"/>
      <c r="E101" s="1511"/>
      <c r="F101" s="1511"/>
      <c r="G101" s="1511"/>
      <c r="H101" s="1511"/>
      <c r="I101" s="1512"/>
      <c r="J101" s="273" t="str">
        <f>IF(J99&lt;&gt;"","本来額","")</f>
        <v/>
      </c>
      <c r="K101" s="123"/>
      <c r="L101" s="1525" t="str">
        <f>IF(ISNA(VLOOKUP($B99,calc!$G$3:$L$38,5,FALSE))=TRUE,"",VLOOKUP($B99,calc!$G$3:$L$38,5,FALSE))</f>
        <v/>
      </c>
      <c r="M101" s="1525"/>
      <c r="N101" s="1525"/>
      <c r="O101" s="1526"/>
      <c r="P101" s="609"/>
      <c r="Q101" s="610"/>
      <c r="R101" s="610"/>
      <c r="S101" s="610"/>
      <c r="T101" s="610"/>
      <c r="U101" s="610"/>
      <c r="V101" s="610"/>
      <c r="W101" s="610"/>
      <c r="X101" s="610"/>
      <c r="Y101" s="610"/>
      <c r="Z101" s="610"/>
      <c r="AA101" s="610"/>
      <c r="AB101" s="610"/>
      <c r="AC101" s="610"/>
      <c r="AD101" s="610"/>
      <c r="AE101" s="610"/>
      <c r="AF101" s="610"/>
      <c r="AG101" s="610"/>
      <c r="AH101" s="610"/>
      <c r="AI101" s="610"/>
      <c r="AJ101" s="611"/>
      <c r="AL101" s="768"/>
      <c r="AM101" s="1510"/>
      <c r="AN101" s="1511"/>
      <c r="AO101" s="1511"/>
      <c r="AP101" s="1511"/>
      <c r="AQ101" s="1511"/>
      <c r="AR101" s="1511"/>
      <c r="AS101" s="1512"/>
      <c r="AT101" s="273" t="str">
        <f>IF(AT99&lt;&gt;"","本来額","")</f>
        <v/>
      </c>
      <c r="AU101" s="123"/>
      <c r="AV101" s="1525" t="str">
        <f>IF(ISNA(VLOOKUP($AL99,calc!$G$3:$L$38,5,FALSE))=TRUE,"",VLOOKUP($AL99,calc!$G$3:$L$38,5,FALSE))</f>
        <v/>
      </c>
      <c r="AW101" s="1525"/>
      <c r="AX101" s="1525"/>
      <c r="AY101" s="1526"/>
      <c r="AZ101" s="609"/>
      <c r="BA101" s="610"/>
      <c r="BB101" s="610"/>
      <c r="BC101" s="610"/>
      <c r="BD101" s="610"/>
      <c r="BE101" s="610"/>
      <c r="BF101" s="610"/>
      <c r="BG101" s="610"/>
      <c r="BH101" s="610"/>
      <c r="BI101" s="610"/>
      <c r="BJ101" s="610"/>
      <c r="BK101" s="610"/>
      <c r="BL101" s="610"/>
      <c r="BM101" s="610"/>
      <c r="BN101" s="610"/>
      <c r="BO101" s="610"/>
      <c r="BP101" s="610"/>
      <c r="BQ101" s="610"/>
      <c r="BR101" s="610"/>
      <c r="BS101" s="610"/>
      <c r="BT101" s="611"/>
    </row>
    <row r="102" spans="1:72" ht="12.6" customHeight="1">
      <c r="A102" s="779">
        <v>34</v>
      </c>
      <c r="B102" s="768"/>
      <c r="C102" s="1510"/>
      <c r="D102" s="1511"/>
      <c r="E102" s="1511"/>
      <c r="F102" s="1511"/>
      <c r="G102" s="1511"/>
      <c r="H102" s="1511"/>
      <c r="I102" s="1512"/>
      <c r="J102" s="273" t="str">
        <f>IF(J99&lt;&gt;"","支給額","")</f>
        <v/>
      </c>
      <c r="K102" s="123"/>
      <c r="L102" s="1527" t="str">
        <f>IF(ISNA(VLOOKUP($B99,calc!$G$3:$L$38,6,FALSE))=TRUE,"",VLOOKUP($B99,calc!$G$3:$L$38,6,FALSE))</f>
        <v/>
      </c>
      <c r="M102" s="1527"/>
      <c r="N102" s="1527"/>
      <c r="O102" s="1528"/>
      <c r="P102" s="609"/>
      <c r="Q102" s="610"/>
      <c r="R102" s="610"/>
      <c r="S102" s="610"/>
      <c r="T102" s="610"/>
      <c r="U102" s="610"/>
      <c r="V102" s="610"/>
      <c r="W102" s="610"/>
      <c r="X102" s="610"/>
      <c r="Y102" s="610"/>
      <c r="Z102" s="610"/>
      <c r="AA102" s="610"/>
      <c r="AB102" s="610"/>
      <c r="AC102" s="610"/>
      <c r="AD102" s="610"/>
      <c r="AE102" s="610"/>
      <c r="AF102" s="610"/>
      <c r="AG102" s="610"/>
      <c r="AH102" s="610"/>
      <c r="AI102" s="610"/>
      <c r="AJ102" s="611"/>
      <c r="AL102" s="768"/>
      <c r="AM102" s="1510"/>
      <c r="AN102" s="1511"/>
      <c r="AO102" s="1511"/>
      <c r="AP102" s="1511"/>
      <c r="AQ102" s="1511"/>
      <c r="AR102" s="1511"/>
      <c r="AS102" s="1512"/>
      <c r="AT102" s="273" t="str">
        <f>IF(AT99&lt;&gt;"","支給額","")</f>
        <v/>
      </c>
      <c r="AU102" s="123"/>
      <c r="AV102" s="1527" t="str">
        <f>IF(ISNA(VLOOKUP($AL99,calc!$G$3:$L$38,6,FALSE))=TRUE,"",VLOOKUP($AL99,calc!$G$3:$L$38,6,FALSE))</f>
        <v/>
      </c>
      <c r="AW102" s="1527"/>
      <c r="AX102" s="1527"/>
      <c r="AY102" s="1528"/>
      <c r="AZ102" s="609"/>
      <c r="BA102" s="610"/>
      <c r="BB102" s="610"/>
      <c r="BC102" s="610"/>
      <c r="BD102" s="610"/>
      <c r="BE102" s="610"/>
      <c r="BF102" s="610"/>
      <c r="BG102" s="610"/>
      <c r="BH102" s="610"/>
      <c r="BI102" s="610"/>
      <c r="BJ102" s="610"/>
      <c r="BK102" s="610"/>
      <c r="BL102" s="610"/>
      <c r="BM102" s="610"/>
      <c r="BN102" s="610"/>
      <c r="BO102" s="610"/>
      <c r="BP102" s="610"/>
      <c r="BQ102" s="610"/>
      <c r="BR102" s="610"/>
      <c r="BS102" s="610"/>
      <c r="BT102" s="611"/>
    </row>
    <row r="103" spans="1:72" ht="12.6" customHeight="1">
      <c r="A103" s="779">
        <v>35</v>
      </c>
      <c r="B103" s="769"/>
      <c r="C103" s="1513"/>
      <c r="D103" s="1514"/>
      <c r="E103" s="1514"/>
      <c r="F103" s="1514"/>
      <c r="G103" s="1514"/>
      <c r="H103" s="1514"/>
      <c r="I103" s="1515"/>
      <c r="J103" s="95"/>
      <c r="K103" s="336"/>
      <c r="L103" s="770"/>
      <c r="M103" s="770"/>
      <c r="N103" s="770"/>
      <c r="O103" s="771"/>
      <c r="P103" s="612"/>
      <c r="Q103" s="613"/>
      <c r="R103" s="613"/>
      <c r="S103" s="613"/>
      <c r="T103" s="613"/>
      <c r="U103" s="613"/>
      <c r="V103" s="613"/>
      <c r="W103" s="613"/>
      <c r="X103" s="613"/>
      <c r="Y103" s="613"/>
      <c r="Z103" s="613"/>
      <c r="AA103" s="613"/>
      <c r="AB103" s="613"/>
      <c r="AC103" s="613"/>
      <c r="AD103" s="613"/>
      <c r="AE103" s="613"/>
      <c r="AF103" s="613"/>
      <c r="AG103" s="613"/>
      <c r="AH103" s="613"/>
      <c r="AI103" s="613"/>
      <c r="AJ103" s="614"/>
      <c r="AL103" s="769"/>
      <c r="AM103" s="1513"/>
      <c r="AN103" s="1514"/>
      <c r="AO103" s="1514"/>
      <c r="AP103" s="1514"/>
      <c r="AQ103" s="1514"/>
      <c r="AR103" s="1514"/>
      <c r="AS103" s="1515"/>
      <c r="AT103" s="95"/>
      <c r="AU103" s="336"/>
      <c r="AV103" s="770"/>
      <c r="AW103" s="770"/>
      <c r="AX103" s="770"/>
      <c r="AY103" s="771"/>
      <c r="AZ103" s="612"/>
      <c r="BA103" s="613"/>
      <c r="BB103" s="613"/>
      <c r="BC103" s="613"/>
      <c r="BD103" s="613"/>
      <c r="BE103" s="613"/>
      <c r="BF103" s="613"/>
      <c r="BG103" s="613"/>
      <c r="BH103" s="613"/>
      <c r="BI103" s="613"/>
      <c r="BJ103" s="613"/>
      <c r="BK103" s="613"/>
      <c r="BL103" s="613"/>
      <c r="BM103" s="613"/>
      <c r="BN103" s="613"/>
      <c r="BO103" s="613"/>
      <c r="BP103" s="613"/>
      <c r="BQ103" s="613"/>
      <c r="BR103" s="613"/>
      <c r="BS103" s="613"/>
      <c r="BT103" s="614"/>
    </row>
    <row r="104" spans="1:72" ht="12.6" customHeight="1">
      <c r="A104" s="779">
        <v>36</v>
      </c>
      <c r="B104" s="766">
        <f>+B99+1</f>
        <v>6</v>
      </c>
      <c r="C104" s="1507" t="str">
        <f>IF(ISNA(VLOOKUP($B104,calc!$G$3:$L$38,2,FALSE))=TRUE,"",VLOOKUP($B104,calc!$G$3:$L$38,2,FALSE))</f>
        <v/>
      </c>
      <c r="D104" s="1508"/>
      <c r="E104" s="1508"/>
      <c r="F104" s="1508"/>
      <c r="G104" s="1508"/>
      <c r="H104" s="1508"/>
      <c r="I104" s="1509"/>
      <c r="J104" s="1516" t="str">
        <f>IF(ISNA(VLOOKUP($B104,calc!$G$3:$L$38,3,FALSE))=TRUE,"",VLOOKUP($B104,calc!$G$3:$L$38,3,FALSE))</f>
        <v/>
      </c>
      <c r="K104" s="1517"/>
      <c r="L104" s="1517"/>
      <c r="M104" s="1518"/>
      <c r="N104" s="1522" t="str">
        <f>IF(ISNA(VLOOKUP($B104,calc!$G$3:$L$38,4,FALSE))=TRUE,"",VLOOKUP($B104,calc!$G$3:$L$38,4,FALSE))</f>
        <v/>
      </c>
      <c r="O104" s="1523"/>
      <c r="P104" s="606"/>
      <c r="Q104" s="607"/>
      <c r="R104" s="607"/>
      <c r="S104" s="607"/>
      <c r="T104" s="607"/>
      <c r="U104" s="607"/>
      <c r="V104" s="607"/>
      <c r="W104" s="607"/>
      <c r="X104" s="607"/>
      <c r="Y104" s="607"/>
      <c r="Z104" s="607"/>
      <c r="AA104" s="607"/>
      <c r="AB104" s="607"/>
      <c r="AC104" s="607"/>
      <c r="AD104" s="607"/>
      <c r="AE104" s="607"/>
      <c r="AF104" s="607"/>
      <c r="AG104" s="607"/>
      <c r="AH104" s="607"/>
      <c r="AI104" s="607"/>
      <c r="AJ104" s="608"/>
      <c r="AL104" s="766">
        <f>+AL99+1</f>
        <v>16</v>
      </c>
      <c r="AM104" s="1507" t="str">
        <f>IF(ISNA(VLOOKUP($AL104,calc!$G$3:$L$38,2,FALSE))=TRUE,"",VLOOKUP($AL104,calc!$G$3:$L$38,2,FALSE))</f>
        <v/>
      </c>
      <c r="AN104" s="1508"/>
      <c r="AO104" s="1508"/>
      <c r="AP104" s="1508"/>
      <c r="AQ104" s="1508"/>
      <c r="AR104" s="1508"/>
      <c r="AS104" s="1509"/>
      <c r="AT104" s="1516" t="str">
        <f>IF(ISNA(VLOOKUP($AL104,calc!$G$3:$L$38,3,FALSE))=TRUE,"",VLOOKUP($AL104,calc!$G$3:$L$38,3,FALSE))</f>
        <v/>
      </c>
      <c r="AU104" s="1517"/>
      <c r="AV104" s="1517"/>
      <c r="AW104" s="1518"/>
      <c r="AX104" s="1522" t="str">
        <f>IF(ISNA(VLOOKUP($AL104,calc!$G$3:$L$38,4,FALSE))=TRUE,"",VLOOKUP($AL104,calc!$G$3:$L$38,4,FALSE))</f>
        <v/>
      </c>
      <c r="AY104" s="1523"/>
      <c r="AZ104" s="606"/>
      <c r="BA104" s="607"/>
      <c r="BB104" s="607"/>
      <c r="BC104" s="607"/>
      <c r="BD104" s="607"/>
      <c r="BE104" s="607"/>
      <c r="BF104" s="607"/>
      <c r="BG104" s="607"/>
      <c r="BH104" s="607"/>
      <c r="BI104" s="607"/>
      <c r="BJ104" s="607"/>
      <c r="BK104" s="607"/>
      <c r="BL104" s="607"/>
      <c r="BM104" s="607"/>
      <c r="BN104" s="607"/>
      <c r="BO104" s="607"/>
      <c r="BP104" s="607"/>
      <c r="BQ104" s="607"/>
      <c r="BR104" s="607"/>
      <c r="BS104" s="607"/>
      <c r="BT104" s="608"/>
    </row>
    <row r="105" spans="1:72" ht="12.6" customHeight="1">
      <c r="A105" s="779">
        <v>37</v>
      </c>
      <c r="B105" s="767"/>
      <c r="C105" s="1510"/>
      <c r="D105" s="1511"/>
      <c r="E105" s="1511"/>
      <c r="F105" s="1511"/>
      <c r="G105" s="1511"/>
      <c r="H105" s="1511"/>
      <c r="I105" s="1512"/>
      <c r="J105" s="1519"/>
      <c r="K105" s="1520"/>
      <c r="L105" s="1520"/>
      <c r="M105" s="1521"/>
      <c r="N105" s="1300"/>
      <c r="O105" s="1524"/>
      <c r="P105" s="609"/>
      <c r="Q105" s="610"/>
      <c r="R105" s="610"/>
      <c r="S105" s="610"/>
      <c r="T105" s="610"/>
      <c r="U105" s="610"/>
      <c r="V105" s="610"/>
      <c r="W105" s="610"/>
      <c r="X105" s="610"/>
      <c r="Y105" s="610"/>
      <c r="Z105" s="610"/>
      <c r="AA105" s="610"/>
      <c r="AB105" s="610"/>
      <c r="AC105" s="610"/>
      <c r="AD105" s="610"/>
      <c r="AE105" s="610"/>
      <c r="AF105" s="610"/>
      <c r="AG105" s="610"/>
      <c r="AH105" s="610"/>
      <c r="AI105" s="610"/>
      <c r="AJ105" s="611"/>
      <c r="AL105" s="767"/>
      <c r="AM105" s="1510"/>
      <c r="AN105" s="1511"/>
      <c r="AO105" s="1511"/>
      <c r="AP105" s="1511"/>
      <c r="AQ105" s="1511"/>
      <c r="AR105" s="1511"/>
      <c r="AS105" s="1512"/>
      <c r="AT105" s="1519"/>
      <c r="AU105" s="1520"/>
      <c r="AV105" s="1520"/>
      <c r="AW105" s="1521"/>
      <c r="AX105" s="1300"/>
      <c r="AY105" s="1524"/>
      <c r="AZ105" s="609"/>
      <c r="BA105" s="610"/>
      <c r="BB105" s="610"/>
      <c r="BC105" s="610"/>
      <c r="BD105" s="610"/>
      <c r="BE105" s="610"/>
      <c r="BF105" s="610"/>
      <c r="BG105" s="610"/>
      <c r="BH105" s="610"/>
      <c r="BI105" s="610"/>
      <c r="BJ105" s="610"/>
      <c r="BK105" s="610"/>
      <c r="BL105" s="610"/>
      <c r="BM105" s="610"/>
      <c r="BN105" s="610"/>
      <c r="BO105" s="610"/>
      <c r="BP105" s="610"/>
      <c r="BQ105" s="610"/>
      <c r="BR105" s="610"/>
      <c r="BS105" s="610"/>
      <c r="BT105" s="611"/>
    </row>
    <row r="106" spans="1:72" ht="12.6" customHeight="1">
      <c r="A106" s="779">
        <v>38</v>
      </c>
      <c r="B106" s="768"/>
      <c r="C106" s="1510"/>
      <c r="D106" s="1511"/>
      <c r="E106" s="1511"/>
      <c r="F106" s="1511"/>
      <c r="G106" s="1511"/>
      <c r="H106" s="1511"/>
      <c r="I106" s="1512"/>
      <c r="J106" s="273" t="str">
        <f>IF(J104&lt;&gt;"","本来額","")</f>
        <v/>
      </c>
      <c r="K106" s="123"/>
      <c r="L106" s="1525" t="str">
        <f>IF(ISNA(VLOOKUP($B104,calc!$G$3:$L$38,5,FALSE))=TRUE,"",VLOOKUP($B104,calc!$G$3:$L$38,5,FALSE))</f>
        <v/>
      </c>
      <c r="M106" s="1525"/>
      <c r="N106" s="1525"/>
      <c r="O106" s="1526"/>
      <c r="P106" s="609"/>
      <c r="Q106" s="610"/>
      <c r="R106" s="610"/>
      <c r="S106" s="610"/>
      <c r="T106" s="610"/>
      <c r="U106" s="610"/>
      <c r="V106" s="610"/>
      <c r="W106" s="610"/>
      <c r="X106" s="610"/>
      <c r="Y106" s="610"/>
      <c r="Z106" s="610"/>
      <c r="AA106" s="610"/>
      <c r="AB106" s="610"/>
      <c r="AC106" s="610"/>
      <c r="AD106" s="610"/>
      <c r="AE106" s="610"/>
      <c r="AF106" s="610"/>
      <c r="AG106" s="610"/>
      <c r="AH106" s="610"/>
      <c r="AI106" s="610"/>
      <c r="AJ106" s="611"/>
      <c r="AL106" s="768"/>
      <c r="AM106" s="1510"/>
      <c r="AN106" s="1511"/>
      <c r="AO106" s="1511"/>
      <c r="AP106" s="1511"/>
      <c r="AQ106" s="1511"/>
      <c r="AR106" s="1511"/>
      <c r="AS106" s="1512"/>
      <c r="AT106" s="273" t="str">
        <f>IF(AT104&lt;&gt;"","本来額","")</f>
        <v/>
      </c>
      <c r="AU106" s="123"/>
      <c r="AV106" s="1525" t="str">
        <f>IF(ISNA(VLOOKUP($AL104,calc!$G$3:$L$38,5,FALSE))=TRUE,"",VLOOKUP($AL104,calc!$G$3:$L$38,5,FALSE))</f>
        <v/>
      </c>
      <c r="AW106" s="1525"/>
      <c r="AX106" s="1525"/>
      <c r="AY106" s="1526"/>
      <c r="AZ106" s="609"/>
      <c r="BA106" s="610"/>
      <c r="BB106" s="610"/>
      <c r="BC106" s="610"/>
      <c r="BD106" s="610"/>
      <c r="BE106" s="610"/>
      <c r="BF106" s="610"/>
      <c r="BG106" s="610"/>
      <c r="BH106" s="610"/>
      <c r="BI106" s="610"/>
      <c r="BJ106" s="610"/>
      <c r="BK106" s="610"/>
      <c r="BL106" s="610"/>
      <c r="BM106" s="610"/>
      <c r="BN106" s="610"/>
      <c r="BO106" s="610"/>
      <c r="BP106" s="610"/>
      <c r="BQ106" s="610"/>
      <c r="BR106" s="610"/>
      <c r="BS106" s="610"/>
      <c r="BT106" s="611"/>
    </row>
    <row r="107" spans="1:72" ht="12.6" customHeight="1">
      <c r="A107" s="779">
        <v>39</v>
      </c>
      <c r="B107" s="768"/>
      <c r="C107" s="1510"/>
      <c r="D107" s="1511"/>
      <c r="E107" s="1511"/>
      <c r="F107" s="1511"/>
      <c r="G107" s="1511"/>
      <c r="H107" s="1511"/>
      <c r="I107" s="1512"/>
      <c r="J107" s="273" t="str">
        <f>IF(J104&lt;&gt;"","支給額","")</f>
        <v/>
      </c>
      <c r="K107" s="123"/>
      <c r="L107" s="1527" t="str">
        <f>IF(ISNA(VLOOKUP($B104,calc!$G$3:$L$38,6,FALSE))=TRUE,"",VLOOKUP($B104,calc!$G$3:$L$38,6,FALSE))</f>
        <v/>
      </c>
      <c r="M107" s="1527"/>
      <c r="N107" s="1527"/>
      <c r="O107" s="1528"/>
      <c r="P107" s="609"/>
      <c r="Q107" s="610"/>
      <c r="R107" s="610"/>
      <c r="S107" s="610"/>
      <c r="T107" s="610"/>
      <c r="U107" s="610"/>
      <c r="V107" s="610"/>
      <c r="W107" s="610"/>
      <c r="X107" s="610"/>
      <c r="Y107" s="610"/>
      <c r="Z107" s="610"/>
      <c r="AA107" s="610"/>
      <c r="AB107" s="610"/>
      <c r="AC107" s="610"/>
      <c r="AD107" s="610"/>
      <c r="AE107" s="610"/>
      <c r="AF107" s="610"/>
      <c r="AG107" s="610"/>
      <c r="AH107" s="610"/>
      <c r="AI107" s="610"/>
      <c r="AJ107" s="611"/>
      <c r="AL107" s="768"/>
      <c r="AM107" s="1510"/>
      <c r="AN107" s="1511"/>
      <c r="AO107" s="1511"/>
      <c r="AP107" s="1511"/>
      <c r="AQ107" s="1511"/>
      <c r="AR107" s="1511"/>
      <c r="AS107" s="1512"/>
      <c r="AT107" s="273" t="str">
        <f>IF(AT104&lt;&gt;"","支給額","")</f>
        <v/>
      </c>
      <c r="AU107" s="123"/>
      <c r="AV107" s="1527" t="str">
        <f>IF(ISNA(VLOOKUP($AL104,calc!$G$3:$L$38,6,FALSE))=TRUE,"",VLOOKUP($AL104,calc!$G$3:$L$38,6,FALSE))</f>
        <v/>
      </c>
      <c r="AW107" s="1527"/>
      <c r="AX107" s="1527"/>
      <c r="AY107" s="1528"/>
      <c r="AZ107" s="609"/>
      <c r="BA107" s="610"/>
      <c r="BB107" s="610"/>
      <c r="BC107" s="610"/>
      <c r="BD107" s="610"/>
      <c r="BE107" s="610"/>
      <c r="BF107" s="610"/>
      <c r="BG107" s="610"/>
      <c r="BH107" s="610"/>
      <c r="BI107" s="610"/>
      <c r="BJ107" s="610"/>
      <c r="BK107" s="610"/>
      <c r="BL107" s="610"/>
      <c r="BM107" s="610"/>
      <c r="BN107" s="610"/>
      <c r="BO107" s="610"/>
      <c r="BP107" s="610"/>
      <c r="BQ107" s="610"/>
      <c r="BR107" s="610"/>
      <c r="BS107" s="610"/>
      <c r="BT107" s="611"/>
    </row>
    <row r="108" spans="1:72" ht="12.6" customHeight="1">
      <c r="A108" s="779">
        <v>40</v>
      </c>
      <c r="B108" s="769"/>
      <c r="C108" s="1513"/>
      <c r="D108" s="1514"/>
      <c r="E108" s="1514"/>
      <c r="F108" s="1514"/>
      <c r="G108" s="1514"/>
      <c r="H108" s="1514"/>
      <c r="I108" s="1515"/>
      <c r="J108" s="95"/>
      <c r="K108" s="336"/>
      <c r="L108" s="770"/>
      <c r="M108" s="770"/>
      <c r="N108" s="770"/>
      <c r="O108" s="771"/>
      <c r="P108" s="612"/>
      <c r="Q108" s="613"/>
      <c r="R108" s="613"/>
      <c r="S108" s="613"/>
      <c r="T108" s="613"/>
      <c r="U108" s="613"/>
      <c r="V108" s="613"/>
      <c r="W108" s="613"/>
      <c r="X108" s="613"/>
      <c r="Y108" s="613"/>
      <c r="Z108" s="613"/>
      <c r="AA108" s="613"/>
      <c r="AB108" s="613"/>
      <c r="AC108" s="613"/>
      <c r="AD108" s="613"/>
      <c r="AE108" s="613"/>
      <c r="AF108" s="613"/>
      <c r="AG108" s="613"/>
      <c r="AH108" s="613"/>
      <c r="AI108" s="613"/>
      <c r="AJ108" s="614"/>
      <c r="AL108" s="769"/>
      <c r="AM108" s="1513"/>
      <c r="AN108" s="1514"/>
      <c r="AO108" s="1514"/>
      <c r="AP108" s="1514"/>
      <c r="AQ108" s="1514"/>
      <c r="AR108" s="1514"/>
      <c r="AS108" s="1515"/>
      <c r="AT108" s="95"/>
      <c r="AU108" s="336"/>
      <c r="AV108" s="770"/>
      <c r="AW108" s="770"/>
      <c r="AX108" s="770"/>
      <c r="AY108" s="771"/>
      <c r="AZ108" s="612"/>
      <c r="BA108" s="613"/>
      <c r="BB108" s="613"/>
      <c r="BC108" s="613"/>
      <c r="BD108" s="613"/>
      <c r="BE108" s="613"/>
      <c r="BF108" s="613"/>
      <c r="BG108" s="613"/>
      <c r="BH108" s="613"/>
      <c r="BI108" s="613"/>
      <c r="BJ108" s="613"/>
      <c r="BK108" s="613"/>
      <c r="BL108" s="613"/>
      <c r="BM108" s="613"/>
      <c r="BN108" s="613"/>
      <c r="BO108" s="613"/>
      <c r="BP108" s="613"/>
      <c r="BQ108" s="613"/>
      <c r="BR108" s="613"/>
      <c r="BS108" s="613"/>
      <c r="BT108" s="614"/>
    </row>
    <row r="109" spans="1:72" ht="12.6" customHeight="1">
      <c r="A109" s="779">
        <v>41</v>
      </c>
      <c r="B109" s="766">
        <f>+B104+1</f>
        <v>7</v>
      </c>
      <c r="C109" s="1507" t="str">
        <f>IF(ISNA(VLOOKUP($B109,calc!$G$3:$L$38,2,FALSE))=TRUE,"",VLOOKUP($B109,calc!$G$3:$L$38,2,FALSE))</f>
        <v/>
      </c>
      <c r="D109" s="1508"/>
      <c r="E109" s="1508"/>
      <c r="F109" s="1508"/>
      <c r="G109" s="1508"/>
      <c r="H109" s="1508"/>
      <c r="I109" s="1509"/>
      <c r="J109" s="1516" t="str">
        <f>IF(ISNA(VLOOKUP($B109,calc!$G$3:$L$38,3,FALSE))=TRUE,"",VLOOKUP($B109,calc!$G$3:$L$38,3,FALSE))</f>
        <v/>
      </c>
      <c r="K109" s="1517"/>
      <c r="L109" s="1517"/>
      <c r="M109" s="1518"/>
      <c r="N109" s="1522" t="str">
        <f>IF(ISNA(VLOOKUP($B109,calc!$G$3:$L$38,4,FALSE))=TRUE,"",VLOOKUP($B109,calc!$G$3:$L$38,4,FALSE))</f>
        <v/>
      </c>
      <c r="O109" s="1523"/>
      <c r="P109" s="606"/>
      <c r="Q109" s="607"/>
      <c r="R109" s="607"/>
      <c r="S109" s="607"/>
      <c r="T109" s="607"/>
      <c r="U109" s="607"/>
      <c r="V109" s="607"/>
      <c r="W109" s="607"/>
      <c r="X109" s="607"/>
      <c r="Y109" s="607"/>
      <c r="Z109" s="607"/>
      <c r="AA109" s="607"/>
      <c r="AB109" s="607"/>
      <c r="AC109" s="607"/>
      <c r="AD109" s="607"/>
      <c r="AE109" s="607"/>
      <c r="AF109" s="607"/>
      <c r="AG109" s="607"/>
      <c r="AH109" s="607"/>
      <c r="AI109" s="607"/>
      <c r="AJ109" s="608"/>
      <c r="AL109" s="766">
        <f>+AL104+1</f>
        <v>17</v>
      </c>
      <c r="AM109" s="1507" t="str">
        <f>IF(ISNA(VLOOKUP($AL109,calc!$G$3:$L$38,2,FALSE))=TRUE,"",VLOOKUP($AL109,calc!$G$3:$L$38,2,FALSE))</f>
        <v/>
      </c>
      <c r="AN109" s="1508"/>
      <c r="AO109" s="1508"/>
      <c r="AP109" s="1508"/>
      <c r="AQ109" s="1508"/>
      <c r="AR109" s="1508"/>
      <c r="AS109" s="1509"/>
      <c r="AT109" s="1516" t="str">
        <f>IF(ISNA(VLOOKUP($AL109,calc!$G$3:$L$38,3,FALSE))=TRUE,"",VLOOKUP($AL109,calc!$G$3:$L$38,3,FALSE))</f>
        <v/>
      </c>
      <c r="AU109" s="1517"/>
      <c r="AV109" s="1517"/>
      <c r="AW109" s="1518"/>
      <c r="AX109" s="1522" t="str">
        <f>IF(ISNA(VLOOKUP($AL109,calc!$G$3:$L$38,4,FALSE))=TRUE,"",VLOOKUP($AL109,calc!$G$3:$L$38,4,FALSE))</f>
        <v/>
      </c>
      <c r="AY109" s="1523"/>
      <c r="AZ109" s="606"/>
      <c r="BA109" s="607"/>
      <c r="BB109" s="607"/>
      <c r="BC109" s="607"/>
      <c r="BD109" s="607"/>
      <c r="BE109" s="607"/>
      <c r="BF109" s="607"/>
      <c r="BG109" s="607"/>
      <c r="BH109" s="607"/>
      <c r="BI109" s="607"/>
      <c r="BJ109" s="607"/>
      <c r="BK109" s="607"/>
      <c r="BL109" s="607"/>
      <c r="BM109" s="607"/>
      <c r="BN109" s="607"/>
      <c r="BO109" s="607"/>
      <c r="BP109" s="607"/>
      <c r="BQ109" s="607"/>
      <c r="BR109" s="607"/>
      <c r="BS109" s="607"/>
      <c r="BT109" s="608"/>
    </row>
    <row r="110" spans="1:72" ht="12.6" customHeight="1">
      <c r="A110" s="779">
        <v>42</v>
      </c>
      <c r="B110" s="767"/>
      <c r="C110" s="1510"/>
      <c r="D110" s="1511"/>
      <c r="E110" s="1511"/>
      <c r="F110" s="1511"/>
      <c r="G110" s="1511"/>
      <c r="H110" s="1511"/>
      <c r="I110" s="1512"/>
      <c r="J110" s="1519"/>
      <c r="K110" s="1520"/>
      <c r="L110" s="1520"/>
      <c r="M110" s="1521"/>
      <c r="N110" s="1300"/>
      <c r="O110" s="1524"/>
      <c r="P110" s="609"/>
      <c r="Q110" s="610"/>
      <c r="R110" s="610"/>
      <c r="S110" s="610"/>
      <c r="T110" s="610"/>
      <c r="U110" s="610"/>
      <c r="V110" s="610"/>
      <c r="W110" s="610"/>
      <c r="X110" s="610"/>
      <c r="Y110" s="610"/>
      <c r="Z110" s="610"/>
      <c r="AA110" s="610"/>
      <c r="AB110" s="610"/>
      <c r="AC110" s="610"/>
      <c r="AD110" s="610"/>
      <c r="AE110" s="610"/>
      <c r="AF110" s="610"/>
      <c r="AG110" s="610"/>
      <c r="AH110" s="610"/>
      <c r="AI110" s="610"/>
      <c r="AJ110" s="611"/>
      <c r="AL110" s="767"/>
      <c r="AM110" s="1510"/>
      <c r="AN110" s="1511"/>
      <c r="AO110" s="1511"/>
      <c r="AP110" s="1511"/>
      <c r="AQ110" s="1511"/>
      <c r="AR110" s="1511"/>
      <c r="AS110" s="1512"/>
      <c r="AT110" s="1519"/>
      <c r="AU110" s="1520"/>
      <c r="AV110" s="1520"/>
      <c r="AW110" s="1521"/>
      <c r="AX110" s="1300"/>
      <c r="AY110" s="1524"/>
      <c r="AZ110" s="609"/>
      <c r="BA110" s="610"/>
      <c r="BB110" s="610"/>
      <c r="BC110" s="610"/>
      <c r="BD110" s="610"/>
      <c r="BE110" s="610"/>
      <c r="BF110" s="610"/>
      <c r="BG110" s="610"/>
      <c r="BH110" s="610"/>
      <c r="BI110" s="610"/>
      <c r="BJ110" s="610"/>
      <c r="BK110" s="610"/>
      <c r="BL110" s="610"/>
      <c r="BM110" s="610"/>
      <c r="BN110" s="610"/>
      <c r="BO110" s="610"/>
      <c r="BP110" s="610"/>
      <c r="BQ110" s="610"/>
      <c r="BR110" s="610"/>
      <c r="BS110" s="610"/>
      <c r="BT110" s="611"/>
    </row>
    <row r="111" spans="1:72" ht="12.6" customHeight="1">
      <c r="A111" s="779">
        <v>43</v>
      </c>
      <c r="B111" s="768"/>
      <c r="C111" s="1510"/>
      <c r="D111" s="1511"/>
      <c r="E111" s="1511"/>
      <c r="F111" s="1511"/>
      <c r="G111" s="1511"/>
      <c r="H111" s="1511"/>
      <c r="I111" s="1512"/>
      <c r="J111" s="273" t="str">
        <f>IF(J109&lt;&gt;"","本来額","")</f>
        <v/>
      </c>
      <c r="K111" s="123"/>
      <c r="L111" s="1525" t="str">
        <f>IF(ISNA(VLOOKUP($B109,calc!$G$3:$L$38,5,FALSE))=TRUE,"",VLOOKUP($B109,calc!$G$3:$L$38,5,FALSE))</f>
        <v/>
      </c>
      <c r="M111" s="1525"/>
      <c r="N111" s="1525"/>
      <c r="O111" s="1526"/>
      <c r="P111" s="609"/>
      <c r="Q111" s="610"/>
      <c r="R111" s="610"/>
      <c r="S111" s="610"/>
      <c r="T111" s="610"/>
      <c r="U111" s="610"/>
      <c r="V111" s="610"/>
      <c r="W111" s="610"/>
      <c r="X111" s="610"/>
      <c r="Y111" s="610"/>
      <c r="Z111" s="610"/>
      <c r="AA111" s="610"/>
      <c r="AB111" s="610"/>
      <c r="AC111" s="610"/>
      <c r="AD111" s="610"/>
      <c r="AE111" s="610"/>
      <c r="AF111" s="610"/>
      <c r="AG111" s="610"/>
      <c r="AH111" s="610"/>
      <c r="AI111" s="610"/>
      <c r="AJ111" s="611"/>
      <c r="AL111" s="768"/>
      <c r="AM111" s="1510"/>
      <c r="AN111" s="1511"/>
      <c r="AO111" s="1511"/>
      <c r="AP111" s="1511"/>
      <c r="AQ111" s="1511"/>
      <c r="AR111" s="1511"/>
      <c r="AS111" s="1512"/>
      <c r="AT111" s="273" t="str">
        <f>IF(AT109&lt;&gt;"","本来額","")</f>
        <v/>
      </c>
      <c r="AU111" s="123"/>
      <c r="AV111" s="1525" t="str">
        <f>IF(ISNA(VLOOKUP($AL109,calc!$G$3:$L$38,5,FALSE))=TRUE,"",VLOOKUP($AL109,calc!$G$3:$L$38,5,FALSE))</f>
        <v/>
      </c>
      <c r="AW111" s="1525"/>
      <c r="AX111" s="1525"/>
      <c r="AY111" s="1526"/>
      <c r="AZ111" s="609"/>
      <c r="BA111" s="610"/>
      <c r="BB111" s="610"/>
      <c r="BC111" s="610"/>
      <c r="BD111" s="610"/>
      <c r="BE111" s="610"/>
      <c r="BF111" s="610"/>
      <c r="BG111" s="610"/>
      <c r="BH111" s="610"/>
      <c r="BI111" s="610"/>
      <c r="BJ111" s="610"/>
      <c r="BK111" s="610"/>
      <c r="BL111" s="610"/>
      <c r="BM111" s="610"/>
      <c r="BN111" s="610"/>
      <c r="BO111" s="610"/>
      <c r="BP111" s="610"/>
      <c r="BQ111" s="610"/>
      <c r="BR111" s="610"/>
      <c r="BS111" s="610"/>
      <c r="BT111" s="611"/>
    </row>
    <row r="112" spans="1:72" ht="12.6" customHeight="1">
      <c r="A112" s="779">
        <v>44</v>
      </c>
      <c r="B112" s="768"/>
      <c r="C112" s="1510"/>
      <c r="D112" s="1511"/>
      <c r="E112" s="1511"/>
      <c r="F112" s="1511"/>
      <c r="G112" s="1511"/>
      <c r="H112" s="1511"/>
      <c r="I112" s="1512"/>
      <c r="J112" s="273" t="str">
        <f>IF(J109&lt;&gt;"","支給額","")</f>
        <v/>
      </c>
      <c r="K112" s="123"/>
      <c r="L112" s="1527" t="str">
        <f>IF(ISNA(VLOOKUP($B109,calc!$G$3:$L$38,6,FALSE))=TRUE,"",VLOOKUP($B109,calc!$G$3:$L$38,6,FALSE))</f>
        <v/>
      </c>
      <c r="M112" s="1527"/>
      <c r="N112" s="1527"/>
      <c r="O112" s="1528"/>
      <c r="P112" s="609"/>
      <c r="Q112" s="610"/>
      <c r="R112" s="610"/>
      <c r="S112" s="610"/>
      <c r="T112" s="610"/>
      <c r="U112" s="610"/>
      <c r="V112" s="610"/>
      <c r="W112" s="610"/>
      <c r="X112" s="610"/>
      <c r="Y112" s="610"/>
      <c r="Z112" s="610"/>
      <c r="AA112" s="610"/>
      <c r="AB112" s="610"/>
      <c r="AC112" s="610"/>
      <c r="AD112" s="610"/>
      <c r="AE112" s="610"/>
      <c r="AF112" s="610"/>
      <c r="AG112" s="610"/>
      <c r="AH112" s="610"/>
      <c r="AI112" s="610"/>
      <c r="AJ112" s="611"/>
      <c r="AL112" s="768"/>
      <c r="AM112" s="1510"/>
      <c r="AN112" s="1511"/>
      <c r="AO112" s="1511"/>
      <c r="AP112" s="1511"/>
      <c r="AQ112" s="1511"/>
      <c r="AR112" s="1511"/>
      <c r="AS112" s="1512"/>
      <c r="AT112" s="273" t="str">
        <f>IF(AT109&lt;&gt;"","支給額","")</f>
        <v/>
      </c>
      <c r="AU112" s="123"/>
      <c r="AV112" s="1527" t="str">
        <f>IF(ISNA(VLOOKUP($AL109,calc!$G$3:$L$38,6,FALSE))=TRUE,"",VLOOKUP($AL109,calc!$G$3:$L$38,6,FALSE))</f>
        <v/>
      </c>
      <c r="AW112" s="1527"/>
      <c r="AX112" s="1527"/>
      <c r="AY112" s="1528"/>
      <c r="AZ112" s="609"/>
      <c r="BA112" s="610"/>
      <c r="BB112" s="610"/>
      <c r="BC112" s="610"/>
      <c r="BD112" s="610"/>
      <c r="BE112" s="610"/>
      <c r="BF112" s="610"/>
      <c r="BG112" s="610"/>
      <c r="BH112" s="610"/>
      <c r="BI112" s="610"/>
      <c r="BJ112" s="610"/>
      <c r="BK112" s="610"/>
      <c r="BL112" s="610"/>
      <c r="BM112" s="610"/>
      <c r="BN112" s="610"/>
      <c r="BO112" s="610"/>
      <c r="BP112" s="610"/>
      <c r="BQ112" s="610"/>
      <c r="BR112" s="610"/>
      <c r="BS112" s="610"/>
      <c r="BT112" s="611"/>
    </row>
    <row r="113" spans="1:72" ht="12.6" customHeight="1">
      <c r="A113" s="779">
        <v>45</v>
      </c>
      <c r="B113" s="769"/>
      <c r="C113" s="1513"/>
      <c r="D113" s="1514"/>
      <c r="E113" s="1514"/>
      <c r="F113" s="1514"/>
      <c r="G113" s="1514"/>
      <c r="H113" s="1514"/>
      <c r="I113" s="1515"/>
      <c r="J113" s="95"/>
      <c r="K113" s="336"/>
      <c r="L113" s="770"/>
      <c r="M113" s="770"/>
      <c r="N113" s="770"/>
      <c r="O113" s="771"/>
      <c r="P113" s="612"/>
      <c r="Q113" s="613"/>
      <c r="R113" s="613"/>
      <c r="S113" s="613"/>
      <c r="T113" s="613"/>
      <c r="U113" s="613"/>
      <c r="V113" s="613"/>
      <c r="W113" s="613"/>
      <c r="X113" s="613"/>
      <c r="Y113" s="613"/>
      <c r="Z113" s="613"/>
      <c r="AA113" s="613"/>
      <c r="AB113" s="613"/>
      <c r="AC113" s="613"/>
      <c r="AD113" s="613"/>
      <c r="AE113" s="613"/>
      <c r="AF113" s="613"/>
      <c r="AG113" s="613"/>
      <c r="AH113" s="613"/>
      <c r="AI113" s="613"/>
      <c r="AJ113" s="614"/>
      <c r="AL113" s="769"/>
      <c r="AM113" s="1513"/>
      <c r="AN113" s="1514"/>
      <c r="AO113" s="1514"/>
      <c r="AP113" s="1514"/>
      <c r="AQ113" s="1514"/>
      <c r="AR113" s="1514"/>
      <c r="AS113" s="1515"/>
      <c r="AT113" s="95"/>
      <c r="AU113" s="336"/>
      <c r="AV113" s="770"/>
      <c r="AW113" s="770"/>
      <c r="AX113" s="770"/>
      <c r="AY113" s="771"/>
      <c r="AZ113" s="612"/>
      <c r="BA113" s="613"/>
      <c r="BB113" s="613"/>
      <c r="BC113" s="613"/>
      <c r="BD113" s="613"/>
      <c r="BE113" s="613"/>
      <c r="BF113" s="613"/>
      <c r="BG113" s="613"/>
      <c r="BH113" s="613"/>
      <c r="BI113" s="613"/>
      <c r="BJ113" s="613"/>
      <c r="BK113" s="613"/>
      <c r="BL113" s="613"/>
      <c r="BM113" s="613"/>
      <c r="BN113" s="613"/>
      <c r="BO113" s="613"/>
      <c r="BP113" s="613"/>
      <c r="BQ113" s="613"/>
      <c r="BR113" s="613"/>
      <c r="BS113" s="613"/>
      <c r="BT113" s="614"/>
    </row>
    <row r="114" spans="1:72" ht="12.6" customHeight="1">
      <c r="A114" s="779">
        <v>46</v>
      </c>
      <c r="B114" s="766">
        <f>+B109+1</f>
        <v>8</v>
      </c>
      <c r="C114" s="1507" t="str">
        <f>IF(ISNA(VLOOKUP($B114,calc!$G$3:$L$38,2,FALSE))=TRUE,"",VLOOKUP($B114,calc!$G$3:$L$38,2,FALSE))</f>
        <v/>
      </c>
      <c r="D114" s="1508"/>
      <c r="E114" s="1508"/>
      <c r="F114" s="1508"/>
      <c r="G114" s="1508"/>
      <c r="H114" s="1508"/>
      <c r="I114" s="1509"/>
      <c r="J114" s="1516" t="str">
        <f>IF(ISNA(VLOOKUP($B114,calc!$G$3:$L$38,3,FALSE))=TRUE,"",VLOOKUP($B114,calc!$G$3:$L$38,3,FALSE))</f>
        <v/>
      </c>
      <c r="K114" s="1517"/>
      <c r="L114" s="1517"/>
      <c r="M114" s="1518"/>
      <c r="N114" s="1522" t="str">
        <f>IF(ISNA(VLOOKUP($B114,calc!$G$3:$L$38,4,FALSE))=TRUE,"",VLOOKUP($B114,calc!$G$3:$L$38,4,FALSE))</f>
        <v/>
      </c>
      <c r="O114" s="1523"/>
      <c r="P114" s="606"/>
      <c r="Q114" s="607"/>
      <c r="R114" s="607"/>
      <c r="S114" s="607"/>
      <c r="T114" s="607"/>
      <c r="U114" s="607"/>
      <c r="V114" s="607"/>
      <c r="W114" s="607"/>
      <c r="X114" s="607"/>
      <c r="Y114" s="607"/>
      <c r="Z114" s="607"/>
      <c r="AA114" s="607"/>
      <c r="AB114" s="607"/>
      <c r="AC114" s="607"/>
      <c r="AD114" s="607"/>
      <c r="AE114" s="607"/>
      <c r="AF114" s="607"/>
      <c r="AG114" s="607"/>
      <c r="AH114" s="607"/>
      <c r="AI114" s="607"/>
      <c r="AJ114" s="608"/>
      <c r="AL114" s="766">
        <f>+AL109+1</f>
        <v>18</v>
      </c>
      <c r="AM114" s="1507" t="str">
        <f>IF(ISNA(VLOOKUP($AL114,calc!$G$3:$L$38,2,FALSE))=TRUE,"",VLOOKUP($AL114,calc!$G$3:$L$38,2,FALSE))</f>
        <v/>
      </c>
      <c r="AN114" s="1508"/>
      <c r="AO114" s="1508"/>
      <c r="AP114" s="1508"/>
      <c r="AQ114" s="1508"/>
      <c r="AR114" s="1508"/>
      <c r="AS114" s="1509"/>
      <c r="AT114" s="1516" t="str">
        <f>IF(ISNA(VLOOKUP($AL114,calc!$G$3:$L$38,3,FALSE))=TRUE,"",VLOOKUP($AL114,calc!$G$3:$L$38,3,FALSE))</f>
        <v/>
      </c>
      <c r="AU114" s="1517"/>
      <c r="AV114" s="1517"/>
      <c r="AW114" s="1518"/>
      <c r="AX114" s="1522" t="str">
        <f>IF(ISNA(VLOOKUP($AL114,calc!$G$3:$L$38,4,FALSE))=TRUE,"",VLOOKUP($AL114,calc!$G$3:$L$38,4,FALSE))</f>
        <v/>
      </c>
      <c r="AY114" s="1523"/>
      <c r="AZ114" s="606"/>
      <c r="BA114" s="607"/>
      <c r="BB114" s="607"/>
      <c r="BC114" s="607"/>
      <c r="BD114" s="607"/>
      <c r="BE114" s="607"/>
      <c r="BF114" s="607"/>
      <c r="BG114" s="607"/>
      <c r="BH114" s="607"/>
      <c r="BI114" s="607"/>
      <c r="BJ114" s="607"/>
      <c r="BK114" s="607"/>
      <c r="BL114" s="607"/>
      <c r="BM114" s="607"/>
      <c r="BN114" s="607"/>
      <c r="BO114" s="607"/>
      <c r="BP114" s="607"/>
      <c r="BQ114" s="607"/>
      <c r="BR114" s="607"/>
      <c r="BS114" s="607"/>
      <c r="BT114" s="608"/>
    </row>
    <row r="115" spans="1:72" ht="12.6" customHeight="1">
      <c r="A115" s="779">
        <v>47</v>
      </c>
      <c r="B115" s="767"/>
      <c r="C115" s="1510"/>
      <c r="D115" s="1511"/>
      <c r="E115" s="1511"/>
      <c r="F115" s="1511"/>
      <c r="G115" s="1511"/>
      <c r="H115" s="1511"/>
      <c r="I115" s="1512"/>
      <c r="J115" s="1519"/>
      <c r="K115" s="1520"/>
      <c r="L115" s="1520"/>
      <c r="M115" s="1521"/>
      <c r="N115" s="1300"/>
      <c r="O115" s="1524"/>
      <c r="P115" s="609"/>
      <c r="Q115" s="610"/>
      <c r="R115" s="610"/>
      <c r="S115" s="610"/>
      <c r="T115" s="610"/>
      <c r="U115" s="610"/>
      <c r="V115" s="610"/>
      <c r="W115" s="610"/>
      <c r="X115" s="610"/>
      <c r="Y115" s="610"/>
      <c r="Z115" s="610"/>
      <c r="AA115" s="610"/>
      <c r="AB115" s="610"/>
      <c r="AC115" s="610"/>
      <c r="AD115" s="610"/>
      <c r="AE115" s="610"/>
      <c r="AF115" s="610"/>
      <c r="AG115" s="610"/>
      <c r="AH115" s="610"/>
      <c r="AI115" s="610"/>
      <c r="AJ115" s="611"/>
      <c r="AL115" s="767"/>
      <c r="AM115" s="1510"/>
      <c r="AN115" s="1511"/>
      <c r="AO115" s="1511"/>
      <c r="AP115" s="1511"/>
      <c r="AQ115" s="1511"/>
      <c r="AR115" s="1511"/>
      <c r="AS115" s="1512"/>
      <c r="AT115" s="1519"/>
      <c r="AU115" s="1520"/>
      <c r="AV115" s="1520"/>
      <c r="AW115" s="1521"/>
      <c r="AX115" s="1300"/>
      <c r="AY115" s="1524"/>
      <c r="AZ115" s="609"/>
      <c r="BA115" s="610"/>
      <c r="BB115" s="610"/>
      <c r="BC115" s="610"/>
      <c r="BD115" s="610"/>
      <c r="BE115" s="610"/>
      <c r="BF115" s="610"/>
      <c r="BG115" s="610"/>
      <c r="BH115" s="610"/>
      <c r="BI115" s="610"/>
      <c r="BJ115" s="610"/>
      <c r="BK115" s="610"/>
      <c r="BL115" s="610"/>
      <c r="BM115" s="610"/>
      <c r="BN115" s="610"/>
      <c r="BO115" s="610"/>
      <c r="BP115" s="610"/>
      <c r="BQ115" s="610"/>
      <c r="BR115" s="610"/>
      <c r="BS115" s="610"/>
      <c r="BT115" s="611"/>
    </row>
    <row r="116" spans="1:72" ht="12.6" customHeight="1">
      <c r="A116" s="779">
        <v>48</v>
      </c>
      <c r="B116" s="768"/>
      <c r="C116" s="1510"/>
      <c r="D116" s="1511"/>
      <c r="E116" s="1511"/>
      <c r="F116" s="1511"/>
      <c r="G116" s="1511"/>
      <c r="H116" s="1511"/>
      <c r="I116" s="1512"/>
      <c r="J116" s="273" t="str">
        <f>IF(J114&lt;&gt;"","本来額","")</f>
        <v/>
      </c>
      <c r="K116" s="123"/>
      <c r="L116" s="1525" t="str">
        <f>IF(ISNA(VLOOKUP($B114,calc!$G$3:$L$38,5,FALSE))=TRUE,"",VLOOKUP($B114,calc!$G$3:$L$38,5,FALSE))</f>
        <v/>
      </c>
      <c r="M116" s="1525"/>
      <c r="N116" s="1525"/>
      <c r="O116" s="1526"/>
      <c r="P116" s="609"/>
      <c r="Q116" s="610"/>
      <c r="R116" s="610"/>
      <c r="S116" s="610"/>
      <c r="T116" s="610"/>
      <c r="U116" s="610"/>
      <c r="V116" s="610"/>
      <c r="W116" s="610"/>
      <c r="X116" s="610"/>
      <c r="Y116" s="610"/>
      <c r="Z116" s="610"/>
      <c r="AA116" s="610"/>
      <c r="AB116" s="610"/>
      <c r="AC116" s="610"/>
      <c r="AD116" s="610"/>
      <c r="AE116" s="610"/>
      <c r="AF116" s="610"/>
      <c r="AG116" s="610"/>
      <c r="AH116" s="610"/>
      <c r="AI116" s="610"/>
      <c r="AJ116" s="611"/>
      <c r="AL116" s="768"/>
      <c r="AM116" s="1510"/>
      <c r="AN116" s="1511"/>
      <c r="AO116" s="1511"/>
      <c r="AP116" s="1511"/>
      <c r="AQ116" s="1511"/>
      <c r="AR116" s="1511"/>
      <c r="AS116" s="1512"/>
      <c r="AT116" s="273" t="str">
        <f>IF(AT114&lt;&gt;"","本来額","")</f>
        <v/>
      </c>
      <c r="AU116" s="123"/>
      <c r="AV116" s="1525" t="str">
        <f>IF(ISNA(VLOOKUP($AL114,calc!$G$3:$L$38,5,FALSE))=TRUE,"",VLOOKUP($AL114,calc!$G$3:$L$38,5,FALSE))</f>
        <v/>
      </c>
      <c r="AW116" s="1525"/>
      <c r="AX116" s="1525"/>
      <c r="AY116" s="1526"/>
      <c r="AZ116" s="609"/>
      <c r="BA116" s="610"/>
      <c r="BB116" s="610"/>
      <c r="BC116" s="610"/>
      <c r="BD116" s="610"/>
      <c r="BE116" s="610"/>
      <c r="BF116" s="610"/>
      <c r="BG116" s="610"/>
      <c r="BH116" s="610"/>
      <c r="BI116" s="610"/>
      <c r="BJ116" s="610"/>
      <c r="BK116" s="610"/>
      <c r="BL116" s="610"/>
      <c r="BM116" s="610"/>
      <c r="BN116" s="610"/>
      <c r="BO116" s="610"/>
      <c r="BP116" s="610"/>
      <c r="BQ116" s="610"/>
      <c r="BR116" s="610"/>
      <c r="BS116" s="610"/>
      <c r="BT116" s="611"/>
    </row>
    <row r="117" spans="1:72" ht="12.6" customHeight="1">
      <c r="A117" s="779">
        <v>49</v>
      </c>
      <c r="B117" s="768"/>
      <c r="C117" s="1510"/>
      <c r="D117" s="1511"/>
      <c r="E117" s="1511"/>
      <c r="F117" s="1511"/>
      <c r="G117" s="1511"/>
      <c r="H117" s="1511"/>
      <c r="I117" s="1512"/>
      <c r="J117" s="273" t="str">
        <f>IF(J114&lt;&gt;"","支給額","")</f>
        <v/>
      </c>
      <c r="K117" s="123"/>
      <c r="L117" s="1527" t="str">
        <f>IF(ISNA(VLOOKUP($B114,calc!$G$3:$L$38,6,FALSE))=TRUE,"",VLOOKUP($B114,calc!$G$3:$L$38,6,FALSE))</f>
        <v/>
      </c>
      <c r="M117" s="1527"/>
      <c r="N117" s="1527"/>
      <c r="O117" s="1528"/>
      <c r="P117" s="609"/>
      <c r="Q117" s="610"/>
      <c r="R117" s="610"/>
      <c r="S117" s="610"/>
      <c r="T117" s="610"/>
      <c r="U117" s="610"/>
      <c r="V117" s="610"/>
      <c r="W117" s="610"/>
      <c r="X117" s="610"/>
      <c r="Y117" s="610"/>
      <c r="Z117" s="610"/>
      <c r="AA117" s="610"/>
      <c r="AB117" s="610"/>
      <c r="AC117" s="610"/>
      <c r="AD117" s="610"/>
      <c r="AE117" s="610"/>
      <c r="AF117" s="610"/>
      <c r="AG117" s="610"/>
      <c r="AH117" s="610"/>
      <c r="AI117" s="610"/>
      <c r="AJ117" s="611"/>
      <c r="AL117" s="768"/>
      <c r="AM117" s="1510"/>
      <c r="AN117" s="1511"/>
      <c r="AO117" s="1511"/>
      <c r="AP117" s="1511"/>
      <c r="AQ117" s="1511"/>
      <c r="AR117" s="1511"/>
      <c r="AS117" s="1512"/>
      <c r="AT117" s="273" t="str">
        <f>IF(AT114&lt;&gt;"","支給額","")</f>
        <v/>
      </c>
      <c r="AU117" s="123"/>
      <c r="AV117" s="1527" t="str">
        <f>IF(ISNA(VLOOKUP($AL114,calc!$G$3:$L$38,6,FALSE))=TRUE,"",VLOOKUP($AL114,calc!$G$3:$L$38,6,FALSE))</f>
        <v/>
      </c>
      <c r="AW117" s="1527"/>
      <c r="AX117" s="1527"/>
      <c r="AY117" s="1528"/>
      <c r="AZ117" s="609"/>
      <c r="BA117" s="610"/>
      <c r="BB117" s="610"/>
      <c r="BC117" s="610"/>
      <c r="BD117" s="610"/>
      <c r="BE117" s="610"/>
      <c r="BF117" s="610"/>
      <c r="BG117" s="610"/>
      <c r="BH117" s="610"/>
      <c r="BI117" s="610"/>
      <c r="BJ117" s="610"/>
      <c r="BK117" s="610"/>
      <c r="BL117" s="610"/>
      <c r="BM117" s="610"/>
      <c r="BN117" s="610"/>
      <c r="BO117" s="610"/>
      <c r="BP117" s="610"/>
      <c r="BQ117" s="610"/>
      <c r="BR117" s="610"/>
      <c r="BS117" s="610"/>
      <c r="BT117" s="611"/>
    </row>
    <row r="118" spans="1:72" ht="12.6" customHeight="1">
      <c r="A118" s="779">
        <v>50</v>
      </c>
      <c r="B118" s="769"/>
      <c r="C118" s="1513"/>
      <c r="D118" s="1514"/>
      <c r="E118" s="1514"/>
      <c r="F118" s="1514"/>
      <c r="G118" s="1514"/>
      <c r="H118" s="1514"/>
      <c r="I118" s="1515"/>
      <c r="J118" s="95"/>
      <c r="K118" s="336"/>
      <c r="L118" s="770"/>
      <c r="M118" s="770"/>
      <c r="N118" s="770"/>
      <c r="O118" s="771"/>
      <c r="P118" s="612"/>
      <c r="Q118" s="613"/>
      <c r="R118" s="613"/>
      <c r="S118" s="613"/>
      <c r="T118" s="613"/>
      <c r="U118" s="613"/>
      <c r="V118" s="613"/>
      <c r="W118" s="613"/>
      <c r="X118" s="613"/>
      <c r="Y118" s="613"/>
      <c r="Z118" s="613"/>
      <c r="AA118" s="613"/>
      <c r="AB118" s="613"/>
      <c r="AC118" s="613"/>
      <c r="AD118" s="613"/>
      <c r="AE118" s="613"/>
      <c r="AF118" s="613"/>
      <c r="AG118" s="613"/>
      <c r="AH118" s="613"/>
      <c r="AI118" s="613"/>
      <c r="AJ118" s="614"/>
      <c r="AL118" s="769"/>
      <c r="AM118" s="1513"/>
      <c r="AN118" s="1514"/>
      <c r="AO118" s="1514"/>
      <c r="AP118" s="1514"/>
      <c r="AQ118" s="1514"/>
      <c r="AR118" s="1514"/>
      <c r="AS118" s="1515"/>
      <c r="AT118" s="95"/>
      <c r="AU118" s="336"/>
      <c r="AV118" s="770"/>
      <c r="AW118" s="770"/>
      <c r="AX118" s="770"/>
      <c r="AY118" s="771"/>
      <c r="AZ118" s="612"/>
      <c r="BA118" s="613"/>
      <c r="BB118" s="613"/>
      <c r="BC118" s="613"/>
      <c r="BD118" s="613"/>
      <c r="BE118" s="613"/>
      <c r="BF118" s="613"/>
      <c r="BG118" s="613"/>
      <c r="BH118" s="613"/>
      <c r="BI118" s="613"/>
      <c r="BJ118" s="613"/>
      <c r="BK118" s="613"/>
      <c r="BL118" s="613"/>
      <c r="BM118" s="613"/>
      <c r="BN118" s="613"/>
      <c r="BO118" s="613"/>
      <c r="BP118" s="613"/>
      <c r="BQ118" s="613"/>
      <c r="BR118" s="613"/>
      <c r="BS118" s="613"/>
      <c r="BT118" s="614"/>
    </row>
    <row r="119" spans="1:72" ht="12.6" customHeight="1">
      <c r="A119" s="779">
        <v>51</v>
      </c>
      <c r="B119" s="766">
        <f>+B114+1</f>
        <v>9</v>
      </c>
      <c r="C119" s="1507" t="str">
        <f>IF(ISNA(VLOOKUP($B119,calc!$G$3:$L$38,2,FALSE))=TRUE,"",VLOOKUP($B119,calc!$G$3:$L$38,2,FALSE))</f>
        <v/>
      </c>
      <c r="D119" s="1508"/>
      <c r="E119" s="1508"/>
      <c r="F119" s="1508"/>
      <c r="G119" s="1508"/>
      <c r="H119" s="1508"/>
      <c r="I119" s="1509"/>
      <c r="J119" s="1516" t="str">
        <f>IF(ISNA(VLOOKUP($B119,calc!$G$3:$L$38,3,FALSE))=TRUE,"",VLOOKUP($B119,calc!$G$3:$L$38,3,FALSE))</f>
        <v/>
      </c>
      <c r="K119" s="1517"/>
      <c r="L119" s="1517"/>
      <c r="M119" s="1518"/>
      <c r="N119" s="1522" t="str">
        <f>IF(ISNA(VLOOKUP($B119,calc!$G$3:$L$38,4,FALSE))=TRUE,"",VLOOKUP($B119,calc!$G$3:$L$38,4,FALSE))</f>
        <v/>
      </c>
      <c r="O119" s="1523"/>
      <c r="P119" s="606"/>
      <c r="Q119" s="607"/>
      <c r="R119" s="607"/>
      <c r="S119" s="607"/>
      <c r="T119" s="607"/>
      <c r="U119" s="607"/>
      <c r="V119" s="607"/>
      <c r="W119" s="607"/>
      <c r="X119" s="607"/>
      <c r="Y119" s="607"/>
      <c r="Z119" s="607"/>
      <c r="AA119" s="607"/>
      <c r="AB119" s="607"/>
      <c r="AC119" s="607"/>
      <c r="AD119" s="607"/>
      <c r="AE119" s="607"/>
      <c r="AF119" s="607"/>
      <c r="AG119" s="607"/>
      <c r="AH119" s="607"/>
      <c r="AI119" s="607"/>
      <c r="AJ119" s="608"/>
      <c r="AL119" s="26"/>
      <c r="AM119" s="807"/>
      <c r="AN119" s="807"/>
      <c r="AO119" s="807"/>
      <c r="AP119" s="807"/>
      <c r="AQ119" s="807"/>
      <c r="AR119" s="807"/>
      <c r="AS119" s="807"/>
      <c r="AT119" s="805"/>
      <c r="AU119" s="805"/>
      <c r="AV119" s="805"/>
      <c r="AW119" s="805"/>
      <c r="AX119" s="806"/>
      <c r="AY119" s="806"/>
      <c r="AZ119" s="808"/>
      <c r="BA119" s="808"/>
      <c r="BB119" s="808"/>
      <c r="BC119" s="808"/>
      <c r="BD119" s="808"/>
      <c r="BE119" s="808"/>
      <c r="BF119" s="808"/>
      <c r="BG119" s="808"/>
      <c r="BH119" s="808"/>
      <c r="BI119" s="808"/>
      <c r="BJ119" s="808"/>
      <c r="BK119" s="808"/>
      <c r="BL119" s="808"/>
      <c r="BM119" s="808"/>
      <c r="BN119" s="808"/>
      <c r="BO119" s="808"/>
      <c r="BP119" s="808"/>
      <c r="BQ119" s="808"/>
      <c r="BR119" s="808"/>
      <c r="BS119" s="808"/>
      <c r="BT119" s="808"/>
    </row>
    <row r="120" spans="1:72" ht="12.6" customHeight="1">
      <c r="A120" s="779">
        <v>52</v>
      </c>
      <c r="B120" s="767"/>
      <c r="C120" s="1510"/>
      <c r="D120" s="1511"/>
      <c r="E120" s="1511"/>
      <c r="F120" s="1511"/>
      <c r="G120" s="1511"/>
      <c r="H120" s="1511"/>
      <c r="I120" s="1512"/>
      <c r="J120" s="1519"/>
      <c r="K120" s="1520"/>
      <c r="L120" s="1520"/>
      <c r="M120" s="1521"/>
      <c r="N120" s="1300"/>
      <c r="O120" s="1524"/>
      <c r="P120" s="609"/>
      <c r="Q120" s="610"/>
      <c r="R120" s="610"/>
      <c r="S120" s="610"/>
      <c r="T120" s="610"/>
      <c r="U120" s="610"/>
      <c r="V120" s="610"/>
      <c r="W120" s="610"/>
      <c r="X120" s="610"/>
      <c r="Y120" s="610"/>
      <c r="Z120" s="610"/>
      <c r="AA120" s="610"/>
      <c r="AB120" s="610"/>
      <c r="AC120" s="610"/>
      <c r="AD120" s="610"/>
      <c r="AE120" s="610"/>
      <c r="AF120" s="610"/>
      <c r="AG120" s="610"/>
      <c r="AH120" s="610"/>
      <c r="AI120" s="610"/>
      <c r="AJ120" s="611"/>
      <c r="AL120" s="70" t="s">
        <v>384</v>
      </c>
      <c r="AM120" s="807"/>
      <c r="AN120" s="807"/>
      <c r="AO120" s="807"/>
      <c r="AP120" s="807"/>
      <c r="AQ120" s="807"/>
      <c r="AR120" s="807"/>
      <c r="AS120" s="807"/>
      <c r="AT120" s="805"/>
      <c r="AU120" s="805"/>
      <c r="AV120" s="805"/>
      <c r="AW120" s="805"/>
      <c r="AX120" s="806"/>
      <c r="AY120" s="806"/>
      <c r="AZ120" s="808"/>
      <c r="BA120" s="808"/>
      <c r="BB120" s="808"/>
      <c r="BC120" s="808"/>
      <c r="BD120" s="808"/>
      <c r="BE120" s="808"/>
      <c r="BF120" s="808"/>
      <c r="BG120" s="808"/>
      <c r="BH120" s="808"/>
      <c r="BI120" s="808"/>
      <c r="BJ120" s="808"/>
      <c r="BK120" s="808"/>
      <c r="BL120" s="808"/>
      <c r="BM120" s="808"/>
      <c r="BN120" s="808"/>
      <c r="BO120" s="808"/>
      <c r="BP120" s="808"/>
      <c r="BQ120" s="808"/>
      <c r="BR120" s="808"/>
      <c r="BS120" s="808"/>
      <c r="BT120" s="808"/>
    </row>
    <row r="121" spans="1:72" ht="12.6" customHeight="1">
      <c r="A121" s="779">
        <v>53</v>
      </c>
      <c r="B121" s="768"/>
      <c r="C121" s="1510"/>
      <c r="D121" s="1511"/>
      <c r="E121" s="1511"/>
      <c r="F121" s="1511"/>
      <c r="G121" s="1511"/>
      <c r="H121" s="1511"/>
      <c r="I121" s="1512"/>
      <c r="J121" s="273" t="str">
        <f>IF(J119&lt;&gt;"","本来額","")</f>
        <v/>
      </c>
      <c r="K121" s="123"/>
      <c r="L121" s="1525" t="str">
        <f>IF(ISNA(VLOOKUP($B119,calc!$G$3:$L$38,5,FALSE))=TRUE,"",VLOOKUP($B119,calc!$G$3:$L$38,5,FALSE))</f>
        <v/>
      </c>
      <c r="M121" s="1525"/>
      <c r="N121" s="1525"/>
      <c r="O121" s="1526"/>
      <c r="P121" s="609"/>
      <c r="Q121" s="610"/>
      <c r="R121" s="610"/>
      <c r="S121" s="610"/>
      <c r="T121" s="610"/>
      <c r="U121" s="610"/>
      <c r="V121" s="610"/>
      <c r="W121" s="610"/>
      <c r="X121" s="610"/>
      <c r="Y121" s="610"/>
      <c r="Z121" s="610"/>
      <c r="AA121" s="610"/>
      <c r="AB121" s="610"/>
      <c r="AC121" s="610"/>
      <c r="AD121" s="610"/>
      <c r="AE121" s="610"/>
      <c r="AF121" s="610"/>
      <c r="AG121" s="610"/>
      <c r="AH121" s="610"/>
      <c r="AI121" s="610"/>
      <c r="AJ121" s="611"/>
      <c r="AL121" s="837"/>
      <c r="AM121" s="835"/>
      <c r="AN121" s="835"/>
      <c r="AO121" s="835"/>
      <c r="AP121" s="835"/>
      <c r="AQ121" s="835"/>
      <c r="AR121" s="835"/>
      <c r="AS121" s="835"/>
      <c r="AT121" s="838"/>
      <c r="AU121" s="838"/>
      <c r="AV121" s="839"/>
      <c r="AW121" s="839"/>
      <c r="AX121" s="839"/>
      <c r="AY121" s="839"/>
      <c r="AZ121" s="607"/>
      <c r="BA121" s="607"/>
      <c r="BB121" s="607"/>
      <c r="BC121" s="607"/>
      <c r="BD121" s="607"/>
      <c r="BE121" s="607"/>
      <c r="BF121" s="607"/>
      <c r="BG121" s="607"/>
      <c r="BH121" s="607"/>
      <c r="BI121" s="607"/>
      <c r="BJ121" s="607"/>
      <c r="BK121" s="607"/>
      <c r="BL121" s="607"/>
      <c r="BM121" s="607"/>
      <c r="BN121" s="607"/>
      <c r="BO121" s="607"/>
      <c r="BP121" s="607"/>
      <c r="BQ121" s="607"/>
      <c r="BR121" s="607"/>
      <c r="BS121" s="607"/>
      <c r="BT121" s="608"/>
    </row>
    <row r="122" spans="1:72" ht="12.6" customHeight="1">
      <c r="A122" s="779">
        <v>54</v>
      </c>
      <c r="B122" s="768"/>
      <c r="C122" s="1510"/>
      <c r="D122" s="1511"/>
      <c r="E122" s="1511"/>
      <c r="F122" s="1511"/>
      <c r="G122" s="1511"/>
      <c r="H122" s="1511"/>
      <c r="I122" s="1512"/>
      <c r="J122" s="273" t="str">
        <f>IF(J119&lt;&gt;"","支給額","")</f>
        <v/>
      </c>
      <c r="K122" s="123"/>
      <c r="L122" s="1527" t="str">
        <f>IF(ISNA(VLOOKUP($B119,calc!$G$3:$L$38,6,FALSE))=TRUE,"",VLOOKUP($B119,calc!$G$3:$L$38,6,FALSE))</f>
        <v/>
      </c>
      <c r="M122" s="1527"/>
      <c r="N122" s="1527"/>
      <c r="O122" s="1528"/>
      <c r="P122" s="609"/>
      <c r="Q122" s="610"/>
      <c r="R122" s="610"/>
      <c r="S122" s="610"/>
      <c r="T122" s="610"/>
      <c r="U122" s="610"/>
      <c r="V122" s="610"/>
      <c r="W122" s="610"/>
      <c r="X122" s="610"/>
      <c r="Y122" s="610"/>
      <c r="Z122" s="610"/>
      <c r="AA122" s="610"/>
      <c r="AB122" s="610"/>
      <c r="AC122" s="610"/>
      <c r="AD122" s="610"/>
      <c r="AE122" s="610"/>
      <c r="AF122" s="610"/>
      <c r="AG122" s="610"/>
      <c r="AH122" s="610"/>
      <c r="AI122" s="610"/>
      <c r="AJ122" s="611"/>
      <c r="AL122" s="840"/>
      <c r="AM122" s="836"/>
      <c r="AN122" s="836"/>
      <c r="AO122" s="836"/>
      <c r="AP122" s="836"/>
      <c r="AQ122" s="836"/>
      <c r="AR122" s="836"/>
      <c r="AS122" s="836"/>
      <c r="AT122" s="841"/>
      <c r="AU122" s="841"/>
      <c r="AV122" s="842"/>
      <c r="AW122" s="842"/>
      <c r="AX122" s="842"/>
      <c r="AY122" s="842"/>
      <c r="AZ122" s="610"/>
      <c r="BA122" s="610"/>
      <c r="BB122" s="610"/>
      <c r="BC122" s="610"/>
      <c r="BD122" s="610"/>
      <c r="BE122" s="610"/>
      <c r="BF122" s="610"/>
      <c r="BG122" s="610"/>
      <c r="BH122" s="610"/>
      <c r="BI122" s="610"/>
      <c r="BJ122" s="610"/>
      <c r="BK122" s="610"/>
      <c r="BL122" s="610"/>
      <c r="BM122" s="610"/>
      <c r="BN122" s="610"/>
      <c r="BO122" s="610"/>
      <c r="BP122" s="610"/>
      <c r="BQ122" s="610"/>
      <c r="BR122" s="610"/>
      <c r="BS122" s="610"/>
      <c r="BT122" s="611"/>
    </row>
    <row r="123" spans="1:72" ht="12.6" customHeight="1">
      <c r="A123" s="779">
        <v>55</v>
      </c>
      <c r="B123" s="769"/>
      <c r="C123" s="1513"/>
      <c r="D123" s="1514"/>
      <c r="E123" s="1514"/>
      <c r="F123" s="1514"/>
      <c r="G123" s="1514"/>
      <c r="H123" s="1514"/>
      <c r="I123" s="1515"/>
      <c r="J123" s="95"/>
      <c r="K123" s="336"/>
      <c r="L123" s="770"/>
      <c r="M123" s="770"/>
      <c r="N123" s="770"/>
      <c r="O123" s="771"/>
      <c r="P123" s="612"/>
      <c r="Q123" s="613"/>
      <c r="R123" s="613"/>
      <c r="S123" s="613"/>
      <c r="T123" s="613"/>
      <c r="U123" s="613"/>
      <c r="V123" s="613"/>
      <c r="W123" s="613"/>
      <c r="X123" s="613"/>
      <c r="Y123" s="613"/>
      <c r="Z123" s="613"/>
      <c r="AA123" s="613"/>
      <c r="AB123" s="613"/>
      <c r="AC123" s="613"/>
      <c r="AD123" s="613"/>
      <c r="AE123" s="613"/>
      <c r="AF123" s="613"/>
      <c r="AG123" s="613"/>
      <c r="AH123" s="613"/>
      <c r="AI123" s="613"/>
      <c r="AJ123" s="614"/>
      <c r="AL123" s="843"/>
      <c r="AM123" s="836"/>
      <c r="AN123" s="836"/>
      <c r="AO123" s="836"/>
      <c r="AP123" s="836"/>
      <c r="AQ123" s="836"/>
      <c r="AR123" s="836"/>
      <c r="AS123" s="836"/>
      <c r="AT123" s="844"/>
      <c r="AU123" s="845"/>
      <c r="AV123" s="846"/>
      <c r="AW123" s="846"/>
      <c r="AX123" s="846"/>
      <c r="AY123" s="846"/>
      <c r="AZ123" s="610"/>
      <c r="BA123" s="610"/>
      <c r="BB123" s="610"/>
      <c r="BC123" s="610"/>
      <c r="BD123" s="610"/>
      <c r="BE123" s="610"/>
      <c r="BF123" s="610"/>
      <c r="BG123" s="610"/>
      <c r="BH123" s="610"/>
      <c r="BI123" s="610"/>
      <c r="BJ123" s="610"/>
      <c r="BK123" s="610"/>
      <c r="BL123" s="610"/>
      <c r="BM123" s="610"/>
      <c r="BN123" s="610"/>
      <c r="BO123" s="610"/>
      <c r="BP123" s="610"/>
      <c r="BQ123" s="610"/>
      <c r="BR123" s="610"/>
      <c r="BS123" s="610"/>
      <c r="BT123" s="611"/>
    </row>
    <row r="124" spans="1:72" ht="12.6" customHeight="1">
      <c r="A124" s="779">
        <v>56</v>
      </c>
      <c r="B124" s="766">
        <f>+B119+1</f>
        <v>10</v>
      </c>
      <c r="C124" s="1507" t="str">
        <f>IF(ISNA(VLOOKUP($B124,calc!$G$3:$L$38,2,FALSE))=TRUE,"",VLOOKUP($B124,calc!$G$3:$L$38,2,FALSE))</f>
        <v/>
      </c>
      <c r="D124" s="1508"/>
      <c r="E124" s="1508"/>
      <c r="F124" s="1508"/>
      <c r="G124" s="1508"/>
      <c r="H124" s="1508"/>
      <c r="I124" s="1509"/>
      <c r="J124" s="1516" t="str">
        <f>IF(ISNA(VLOOKUP($B124,calc!$G$3:$L$38,3,FALSE))=TRUE,"",VLOOKUP($B124,calc!$G$3:$L$38,3,FALSE))</f>
        <v/>
      </c>
      <c r="K124" s="1517"/>
      <c r="L124" s="1517"/>
      <c r="M124" s="1518"/>
      <c r="N124" s="1522" t="str">
        <f>IF(ISNA(VLOOKUP($B124,calc!$G$3:$L$38,4,FALSE))=TRUE,"",VLOOKUP($B124,calc!$G$3:$L$38,4,FALSE))</f>
        <v/>
      </c>
      <c r="O124" s="1523"/>
      <c r="P124" s="606"/>
      <c r="Q124" s="607"/>
      <c r="R124" s="607"/>
      <c r="S124" s="607"/>
      <c r="T124" s="607"/>
      <c r="U124" s="607"/>
      <c r="V124" s="607"/>
      <c r="W124" s="607"/>
      <c r="X124" s="607"/>
      <c r="Y124" s="607"/>
      <c r="Z124" s="607"/>
      <c r="AA124" s="607"/>
      <c r="AB124" s="607"/>
      <c r="AC124" s="607"/>
      <c r="AD124" s="607"/>
      <c r="AE124" s="607"/>
      <c r="AF124" s="607"/>
      <c r="AG124" s="607"/>
      <c r="AH124" s="607"/>
      <c r="AI124" s="607"/>
      <c r="AJ124" s="608"/>
      <c r="AL124" s="843"/>
      <c r="AM124" s="836"/>
      <c r="AN124" s="836"/>
      <c r="AO124" s="836"/>
      <c r="AP124" s="836"/>
      <c r="AQ124" s="836"/>
      <c r="AR124" s="836"/>
      <c r="AS124" s="836"/>
      <c r="AT124" s="847"/>
      <c r="AU124" s="847"/>
      <c r="AV124" s="847"/>
      <c r="AW124" s="847"/>
      <c r="AX124" s="848"/>
      <c r="AY124" s="848"/>
      <c r="AZ124" s="610"/>
      <c r="BA124" s="610"/>
      <c r="BB124" s="610"/>
      <c r="BC124" s="610"/>
      <c r="BD124" s="610"/>
      <c r="BE124" s="610"/>
      <c r="BF124" s="610"/>
      <c r="BG124" s="610"/>
      <c r="BH124" s="610"/>
      <c r="BI124" s="610"/>
      <c r="BJ124" s="610"/>
      <c r="BK124" s="610"/>
      <c r="BL124" s="610"/>
      <c r="BM124" s="610"/>
      <c r="BN124" s="610"/>
      <c r="BO124" s="610"/>
      <c r="BP124" s="610"/>
      <c r="BQ124" s="610"/>
      <c r="BR124" s="610"/>
      <c r="BS124" s="610"/>
      <c r="BT124" s="611"/>
    </row>
    <row r="125" spans="1:72" ht="12.6" customHeight="1">
      <c r="A125" s="779">
        <v>57</v>
      </c>
      <c r="B125" s="767"/>
      <c r="C125" s="1510"/>
      <c r="D125" s="1511"/>
      <c r="E125" s="1511"/>
      <c r="F125" s="1511"/>
      <c r="G125" s="1511"/>
      <c r="H125" s="1511"/>
      <c r="I125" s="1512"/>
      <c r="J125" s="1519"/>
      <c r="K125" s="1520"/>
      <c r="L125" s="1520"/>
      <c r="M125" s="1521"/>
      <c r="N125" s="1300"/>
      <c r="O125" s="1524"/>
      <c r="P125" s="609"/>
      <c r="Q125" s="610"/>
      <c r="R125" s="610"/>
      <c r="S125" s="610"/>
      <c r="T125" s="610"/>
      <c r="U125" s="610"/>
      <c r="V125" s="610"/>
      <c r="W125" s="610"/>
      <c r="X125" s="610"/>
      <c r="Y125" s="610"/>
      <c r="Z125" s="610"/>
      <c r="AA125" s="610"/>
      <c r="AB125" s="610"/>
      <c r="AC125" s="610"/>
      <c r="AD125" s="610"/>
      <c r="AE125" s="610"/>
      <c r="AF125" s="610"/>
      <c r="AG125" s="610"/>
      <c r="AH125" s="610"/>
      <c r="AI125" s="610"/>
      <c r="AJ125" s="611"/>
      <c r="AL125" s="843"/>
      <c r="AM125" s="836"/>
      <c r="AN125" s="836"/>
      <c r="AO125" s="836"/>
      <c r="AP125" s="836"/>
      <c r="AQ125" s="836"/>
      <c r="AR125" s="836"/>
      <c r="AS125" s="836"/>
      <c r="AT125" s="847"/>
      <c r="AU125" s="847"/>
      <c r="AV125" s="847"/>
      <c r="AW125" s="847"/>
      <c r="AX125" s="848"/>
      <c r="AY125" s="848"/>
      <c r="AZ125" s="610"/>
      <c r="BA125" s="610"/>
      <c r="BB125" s="610"/>
      <c r="BC125" s="610"/>
      <c r="BD125" s="610"/>
      <c r="BE125" s="610"/>
      <c r="BF125" s="610"/>
      <c r="BG125" s="610"/>
      <c r="BH125" s="610"/>
      <c r="BI125" s="610"/>
      <c r="BJ125" s="610"/>
      <c r="BK125" s="610"/>
      <c r="BL125" s="610"/>
      <c r="BM125" s="610"/>
      <c r="BN125" s="610"/>
      <c r="BO125" s="610"/>
      <c r="BP125" s="610"/>
      <c r="BQ125" s="610"/>
      <c r="BR125" s="610"/>
      <c r="BS125" s="610"/>
      <c r="BT125" s="611"/>
    </row>
    <row r="126" spans="1:72" ht="12.6" customHeight="1">
      <c r="A126" s="779">
        <v>58</v>
      </c>
      <c r="B126" s="768"/>
      <c r="C126" s="1510"/>
      <c r="D126" s="1511"/>
      <c r="E126" s="1511"/>
      <c r="F126" s="1511"/>
      <c r="G126" s="1511"/>
      <c r="H126" s="1511"/>
      <c r="I126" s="1512"/>
      <c r="J126" s="273" t="str">
        <f>IF(J124&lt;&gt;"","本来額","")</f>
        <v/>
      </c>
      <c r="K126" s="123"/>
      <c r="L126" s="1525" t="str">
        <f>IF(ISNA(VLOOKUP($B124,calc!$G$3:$L$38,5,FALSE))=TRUE,"",VLOOKUP($B124,calc!$G$3:$L$38,5,FALSE))</f>
        <v/>
      </c>
      <c r="M126" s="1525"/>
      <c r="N126" s="1525"/>
      <c r="O126" s="1526"/>
      <c r="P126" s="609"/>
      <c r="Q126" s="610"/>
      <c r="R126" s="610"/>
      <c r="S126" s="610"/>
      <c r="T126" s="610"/>
      <c r="U126" s="610"/>
      <c r="V126" s="610"/>
      <c r="W126" s="610"/>
      <c r="X126" s="610"/>
      <c r="Y126" s="610"/>
      <c r="Z126" s="610"/>
      <c r="AA126" s="610"/>
      <c r="AB126" s="610"/>
      <c r="AC126" s="610"/>
      <c r="AD126" s="610"/>
      <c r="AE126" s="610"/>
      <c r="AF126" s="610"/>
      <c r="AG126" s="610"/>
      <c r="AH126" s="610"/>
      <c r="AI126" s="610"/>
      <c r="AJ126" s="611"/>
      <c r="AL126" s="840"/>
      <c r="AM126" s="836"/>
      <c r="AN126" s="836"/>
      <c r="AO126" s="836"/>
      <c r="AP126" s="836"/>
      <c r="AQ126" s="836"/>
      <c r="AR126" s="836"/>
      <c r="AS126" s="836"/>
      <c r="AT126" s="841"/>
      <c r="AU126" s="841"/>
      <c r="AV126" s="842"/>
      <c r="AW126" s="842"/>
      <c r="AX126" s="842"/>
      <c r="AY126" s="842"/>
      <c r="AZ126" s="610"/>
      <c r="BA126" s="610"/>
      <c r="BB126" s="610"/>
      <c r="BC126" s="610"/>
      <c r="BD126" s="610"/>
      <c r="BE126" s="610"/>
      <c r="BF126" s="610"/>
      <c r="BG126" s="610"/>
      <c r="BH126" s="610"/>
      <c r="BI126" s="610"/>
      <c r="BJ126" s="610"/>
      <c r="BK126" s="610"/>
      <c r="BL126" s="610"/>
      <c r="BM126" s="610"/>
      <c r="BN126" s="610"/>
      <c r="BO126" s="610"/>
      <c r="BP126" s="610"/>
      <c r="BQ126" s="610"/>
      <c r="BR126" s="610"/>
      <c r="BS126" s="610"/>
      <c r="BT126" s="611"/>
    </row>
    <row r="127" spans="1:72" ht="12.6" customHeight="1">
      <c r="A127" s="779">
        <v>59</v>
      </c>
      <c r="B127" s="768"/>
      <c r="C127" s="1510"/>
      <c r="D127" s="1511"/>
      <c r="E127" s="1511"/>
      <c r="F127" s="1511"/>
      <c r="G127" s="1511"/>
      <c r="H127" s="1511"/>
      <c r="I127" s="1512"/>
      <c r="J127" s="273" t="str">
        <f>IF(J124&lt;&gt;"","支給額","")</f>
        <v/>
      </c>
      <c r="K127" s="123"/>
      <c r="L127" s="1527" t="str">
        <f>IF(ISNA(VLOOKUP($B124,calc!$G$3:$L$38,6,FALSE))=TRUE,"",VLOOKUP($B124,calc!$G$3:$L$38,6,FALSE))</f>
        <v/>
      </c>
      <c r="M127" s="1527"/>
      <c r="N127" s="1527"/>
      <c r="O127" s="1528"/>
      <c r="P127" s="609"/>
      <c r="Q127" s="610"/>
      <c r="R127" s="610"/>
      <c r="S127" s="610"/>
      <c r="T127" s="610"/>
      <c r="U127" s="610"/>
      <c r="V127" s="610"/>
      <c r="W127" s="610"/>
      <c r="X127" s="610"/>
      <c r="Y127" s="610"/>
      <c r="Z127" s="610"/>
      <c r="AA127" s="610"/>
      <c r="AB127" s="610"/>
      <c r="AC127" s="610"/>
      <c r="AD127" s="610"/>
      <c r="AE127" s="610"/>
      <c r="AF127" s="610"/>
      <c r="AG127" s="610"/>
      <c r="AH127" s="610"/>
      <c r="AI127" s="610"/>
      <c r="AJ127" s="611"/>
      <c r="AL127" s="840"/>
      <c r="AM127" s="836"/>
      <c r="AN127" s="836"/>
      <c r="AO127" s="836"/>
      <c r="AP127" s="836"/>
      <c r="AQ127" s="836"/>
      <c r="AR127" s="836"/>
      <c r="AS127" s="836"/>
      <c r="AT127" s="841"/>
      <c r="AU127" s="841"/>
      <c r="AV127" s="842"/>
      <c r="AW127" s="842"/>
      <c r="AX127" s="842"/>
      <c r="AY127" s="842"/>
      <c r="AZ127" s="610"/>
      <c r="BA127" s="610"/>
      <c r="BB127" s="610"/>
      <c r="BC127" s="610"/>
      <c r="BD127" s="610"/>
      <c r="BE127" s="610"/>
      <c r="BF127" s="610"/>
      <c r="BG127" s="610"/>
      <c r="BH127" s="610"/>
      <c r="BI127" s="610"/>
      <c r="BJ127" s="610"/>
      <c r="BK127" s="610"/>
      <c r="BL127" s="610"/>
      <c r="BM127" s="610"/>
      <c r="BN127" s="610"/>
      <c r="BO127" s="610"/>
      <c r="BP127" s="610"/>
      <c r="BQ127" s="610"/>
      <c r="BR127" s="610"/>
      <c r="BS127" s="610"/>
      <c r="BT127" s="611"/>
    </row>
    <row r="128" spans="1:72" ht="12.6" customHeight="1">
      <c r="A128" s="779">
        <v>60</v>
      </c>
      <c r="B128" s="769"/>
      <c r="C128" s="1513"/>
      <c r="D128" s="1514"/>
      <c r="E128" s="1514"/>
      <c r="F128" s="1514"/>
      <c r="G128" s="1514"/>
      <c r="H128" s="1514"/>
      <c r="I128" s="1515"/>
      <c r="J128" s="95"/>
      <c r="K128" s="336"/>
      <c r="L128" s="770"/>
      <c r="M128" s="770"/>
      <c r="N128" s="770"/>
      <c r="O128" s="771"/>
      <c r="P128" s="612"/>
      <c r="Q128" s="613"/>
      <c r="R128" s="613"/>
      <c r="S128" s="613"/>
      <c r="T128" s="613"/>
      <c r="U128" s="613"/>
      <c r="V128" s="613"/>
      <c r="W128" s="613"/>
      <c r="X128" s="613"/>
      <c r="Y128" s="613"/>
      <c r="Z128" s="613"/>
      <c r="AA128" s="613"/>
      <c r="AB128" s="613"/>
      <c r="AC128" s="613"/>
      <c r="AD128" s="613"/>
      <c r="AE128" s="613"/>
      <c r="AF128" s="613"/>
      <c r="AG128" s="613"/>
      <c r="AH128" s="613"/>
      <c r="AI128" s="613"/>
      <c r="AJ128" s="614"/>
      <c r="AL128" s="843"/>
      <c r="AM128" s="836"/>
      <c r="AN128" s="836"/>
      <c r="AO128" s="836"/>
      <c r="AP128" s="836"/>
      <c r="AQ128" s="836"/>
      <c r="AR128" s="836"/>
      <c r="AS128" s="836"/>
      <c r="AT128" s="844"/>
      <c r="AU128" s="845"/>
      <c r="AV128" s="846"/>
      <c r="AW128" s="846"/>
      <c r="AX128" s="846"/>
      <c r="AY128" s="846"/>
      <c r="AZ128" s="610"/>
      <c r="BA128" s="610"/>
      <c r="BB128" s="610"/>
      <c r="BC128" s="610"/>
      <c r="BD128" s="610"/>
      <c r="BE128" s="610"/>
      <c r="BF128" s="610"/>
      <c r="BG128" s="610"/>
      <c r="BH128" s="610"/>
      <c r="BI128" s="610"/>
      <c r="BJ128" s="610"/>
      <c r="BK128" s="610"/>
      <c r="BL128" s="610"/>
      <c r="BM128" s="610"/>
      <c r="BN128" s="610"/>
      <c r="BO128" s="610"/>
      <c r="BP128" s="610"/>
      <c r="BQ128" s="610"/>
      <c r="BR128" s="610"/>
      <c r="BS128" s="610"/>
      <c r="BT128" s="611"/>
    </row>
    <row r="129" spans="1:72" ht="12.6" customHeight="1">
      <c r="A129" s="779">
        <v>61</v>
      </c>
      <c r="B129" s="109"/>
      <c r="C129" s="109"/>
      <c r="D129" s="109"/>
      <c r="E129" s="109"/>
      <c r="F129" s="109"/>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L129" s="843"/>
      <c r="AM129" s="844"/>
      <c r="AN129" s="844"/>
      <c r="AO129" s="844"/>
      <c r="AP129" s="844"/>
      <c r="AQ129" s="849"/>
      <c r="AR129" s="849"/>
      <c r="AS129" s="849"/>
      <c r="AT129" s="849"/>
      <c r="AU129" s="849"/>
      <c r="AV129" s="849"/>
      <c r="AW129" s="849"/>
      <c r="AX129" s="849"/>
      <c r="AY129" s="849"/>
      <c r="AZ129" s="849"/>
      <c r="BA129" s="849"/>
      <c r="BB129" s="849"/>
      <c r="BC129" s="849"/>
      <c r="BD129" s="849"/>
      <c r="BE129" s="849"/>
      <c r="BF129" s="849"/>
      <c r="BG129" s="849"/>
      <c r="BH129" s="849"/>
      <c r="BI129" s="849"/>
      <c r="BJ129" s="849"/>
      <c r="BK129" s="849"/>
      <c r="BL129" s="849"/>
      <c r="BM129" s="849"/>
      <c r="BN129" s="849"/>
      <c r="BO129" s="849"/>
      <c r="BP129" s="849"/>
      <c r="BQ129" s="849"/>
      <c r="BR129" s="849"/>
      <c r="BS129" s="849"/>
      <c r="BT129" s="850"/>
    </row>
    <row r="130" spans="1:72" ht="12.6" customHeight="1">
      <c r="A130" s="779">
        <v>62</v>
      </c>
      <c r="B130" s="109" t="s">
        <v>386</v>
      </c>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109"/>
      <c r="AC130" s="109"/>
      <c r="AD130" s="109"/>
      <c r="AE130" s="109"/>
      <c r="AF130" s="109"/>
      <c r="AG130" s="109"/>
      <c r="AH130" s="109"/>
      <c r="AI130" s="109"/>
      <c r="AJ130" s="35"/>
      <c r="AL130" s="843"/>
      <c r="AM130" s="844"/>
      <c r="AN130" s="844"/>
      <c r="AO130" s="844"/>
      <c r="AP130" s="844"/>
      <c r="AQ130" s="849"/>
      <c r="AR130" s="849"/>
      <c r="AS130" s="849"/>
      <c r="AT130" s="849"/>
      <c r="AU130" s="849"/>
      <c r="AV130" s="849"/>
      <c r="AW130" s="849"/>
      <c r="AX130" s="849"/>
      <c r="AY130" s="849"/>
      <c r="AZ130" s="849"/>
      <c r="BA130" s="849"/>
      <c r="BB130" s="849"/>
      <c r="BC130" s="849"/>
      <c r="BD130" s="849"/>
      <c r="BE130" s="849"/>
      <c r="BF130" s="849"/>
      <c r="BG130" s="849"/>
      <c r="BH130" s="849"/>
      <c r="BI130" s="849"/>
      <c r="BJ130" s="849"/>
      <c r="BK130" s="849"/>
      <c r="BL130" s="849"/>
      <c r="BM130" s="849"/>
      <c r="BN130" s="849"/>
      <c r="BO130" s="849"/>
      <c r="BP130" s="849"/>
      <c r="BQ130" s="849"/>
      <c r="BR130" s="849"/>
      <c r="BS130" s="849"/>
      <c r="BT130" s="850"/>
    </row>
    <row r="131" spans="1:72" ht="12.6" customHeight="1">
      <c r="A131" s="779">
        <v>63</v>
      </c>
      <c r="B131" s="109"/>
      <c r="C131" s="109" t="s">
        <v>387</v>
      </c>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109"/>
      <c r="AD131" s="109"/>
      <c r="AE131" s="109"/>
      <c r="AF131" s="109"/>
      <c r="AG131" s="109"/>
      <c r="AH131" s="109"/>
      <c r="AI131" s="109"/>
      <c r="AJ131" s="37"/>
      <c r="AL131" s="840"/>
      <c r="AM131" s="844"/>
      <c r="AN131" s="851"/>
      <c r="AO131" s="851"/>
      <c r="AP131" s="851"/>
      <c r="AQ131" s="610"/>
      <c r="AR131" s="610"/>
      <c r="AS131" s="610"/>
      <c r="AT131" s="610"/>
      <c r="AU131" s="610"/>
      <c r="AV131" s="610"/>
      <c r="AW131" s="610"/>
      <c r="AX131" s="610"/>
      <c r="AY131" s="610"/>
      <c r="AZ131" s="610"/>
      <c r="BA131" s="610"/>
      <c r="BB131" s="610"/>
      <c r="BC131" s="610"/>
      <c r="BD131" s="610"/>
      <c r="BE131" s="610"/>
      <c r="BF131" s="610"/>
      <c r="BG131" s="610"/>
      <c r="BH131" s="610"/>
      <c r="BI131" s="610"/>
      <c r="BJ131" s="610"/>
      <c r="BK131" s="610"/>
      <c r="BL131" s="610"/>
      <c r="BM131" s="610"/>
      <c r="BN131" s="610"/>
      <c r="BO131" s="610"/>
      <c r="BP131" s="610"/>
      <c r="BQ131" s="610"/>
      <c r="BR131" s="610"/>
      <c r="BS131" s="610"/>
      <c r="BT131" s="611"/>
    </row>
    <row r="132" spans="1:72" ht="12.6" customHeight="1">
      <c r="A132" s="779">
        <v>64</v>
      </c>
      <c r="B132" s="109"/>
      <c r="C132" s="109" t="s">
        <v>388</v>
      </c>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c r="AH132" s="109"/>
      <c r="AI132" s="109"/>
      <c r="AJ132" s="37"/>
      <c r="AL132" s="609"/>
      <c r="AM132" s="610"/>
      <c r="AN132" s="610"/>
      <c r="AO132" s="610"/>
      <c r="AP132" s="610"/>
      <c r="AQ132" s="610"/>
      <c r="AR132" s="610"/>
      <c r="AS132" s="610"/>
      <c r="AT132" s="610"/>
      <c r="AU132" s="610"/>
      <c r="AV132" s="610"/>
      <c r="AW132" s="610"/>
      <c r="AX132" s="610"/>
      <c r="AY132" s="610"/>
      <c r="AZ132" s="610"/>
      <c r="BA132" s="610"/>
      <c r="BB132" s="610"/>
      <c r="BC132" s="610"/>
      <c r="BD132" s="610"/>
      <c r="BE132" s="610"/>
      <c r="BF132" s="610"/>
      <c r="BG132" s="610"/>
      <c r="BH132" s="610"/>
      <c r="BI132" s="610"/>
      <c r="BJ132" s="610"/>
      <c r="BK132" s="610"/>
      <c r="BL132" s="610"/>
      <c r="BM132" s="610"/>
      <c r="BN132" s="610"/>
      <c r="BO132" s="610"/>
      <c r="BP132" s="610"/>
      <c r="BQ132" s="610"/>
      <c r="BR132" s="610"/>
      <c r="BS132" s="610"/>
      <c r="BT132" s="611"/>
    </row>
    <row r="133" spans="1:72" ht="12.6" customHeight="1">
      <c r="A133" s="779">
        <v>65</v>
      </c>
      <c r="B133" s="109"/>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09"/>
      <c r="AC133" s="109"/>
      <c r="AD133" s="109"/>
      <c r="AE133" s="109"/>
      <c r="AF133" s="109"/>
      <c r="AG133" s="109"/>
      <c r="AH133" s="109"/>
      <c r="AI133" s="109"/>
      <c r="AJ133" s="37"/>
      <c r="AL133" s="852"/>
      <c r="AM133" s="853"/>
      <c r="AN133" s="854"/>
      <c r="AO133" s="854"/>
      <c r="AP133" s="854"/>
      <c r="AQ133" s="613"/>
      <c r="AR133" s="613"/>
      <c r="AS133" s="613"/>
      <c r="AT133" s="613"/>
      <c r="AU133" s="613"/>
      <c r="AV133" s="613"/>
      <c r="AW133" s="613"/>
      <c r="AX133" s="613"/>
      <c r="AY133" s="613"/>
      <c r="AZ133" s="613"/>
      <c r="BA133" s="613"/>
      <c r="BB133" s="613"/>
      <c r="BC133" s="613"/>
      <c r="BD133" s="613"/>
      <c r="BE133" s="613"/>
      <c r="BF133" s="613"/>
      <c r="BG133" s="613"/>
      <c r="BH133" s="613"/>
      <c r="BI133" s="613"/>
      <c r="BJ133" s="613"/>
      <c r="BK133" s="613"/>
      <c r="BL133" s="613"/>
      <c r="BM133" s="613"/>
      <c r="BN133" s="613"/>
      <c r="BO133" s="613"/>
      <c r="BP133" s="613"/>
      <c r="BQ133" s="613"/>
      <c r="BR133" s="613"/>
      <c r="BS133" s="613"/>
      <c r="BT133" s="614"/>
    </row>
    <row r="134" spans="1:72" ht="12.6" customHeight="1">
      <c r="A134" s="779">
        <v>66</v>
      </c>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1040" t="str">
        <f>+AF67</f>
        <v>ver.20230905</v>
      </c>
      <c r="AG134" s="1040"/>
      <c r="AH134" s="1040"/>
      <c r="AI134" s="1040"/>
      <c r="AJ134" s="1040"/>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1040" t="str">
        <f>AF67</f>
        <v>ver.20230905</v>
      </c>
      <c r="BQ134" s="1040"/>
      <c r="BR134" s="1040"/>
      <c r="BS134" s="1040"/>
      <c r="BT134" s="1040"/>
    </row>
  </sheetData>
  <sheetProtection algorithmName="SHA-512" hashValue="1E0KOc1T2QrO8Wd07sUiXNOMluFpS1DQyWzcGN1+NLhtYpR0WxhMdAX1tJ52HqpR7U6rXWm6/AS64YVsdD8XQQ==" saltValue="6Zm/9IQgfBw4ER3NG5RBkg==" spinCount="100000" sheet="1" objects="1" scenarios="1" autoFilter="0"/>
  <mergeCells count="437">
    <mergeCell ref="AF134:AJ134"/>
    <mergeCell ref="BP134:BT134"/>
    <mergeCell ref="B24:B50"/>
    <mergeCell ref="Y26:AA26"/>
    <mergeCell ref="AB26:AD26"/>
    <mergeCell ref="AE26:AG26"/>
    <mergeCell ref="AH26:AJ26"/>
    <mergeCell ref="AW37:BA37"/>
    <mergeCell ref="BC37:BG37"/>
    <mergeCell ref="AM43:AV44"/>
    <mergeCell ref="AQ38:AV38"/>
    <mergeCell ref="AW38:BA38"/>
    <mergeCell ref="BC38:BG38"/>
    <mergeCell ref="BC43:BF44"/>
    <mergeCell ref="BG43:BH44"/>
    <mergeCell ref="BC33:BG34"/>
    <mergeCell ref="AN31:AT32"/>
    <mergeCell ref="AU31:AV31"/>
    <mergeCell ref="AW31:BA31"/>
    <mergeCell ref="BC31:BG31"/>
    <mergeCell ref="AN27:AT28"/>
    <mergeCell ref="AU27:AV27"/>
    <mergeCell ref="AN29:AT30"/>
    <mergeCell ref="AU29:AV29"/>
    <mergeCell ref="AN23:AT24"/>
    <mergeCell ref="AU23:AV23"/>
    <mergeCell ref="L127:O127"/>
    <mergeCell ref="N12:O13"/>
    <mergeCell ref="P12:Q13"/>
    <mergeCell ref="R12:S13"/>
    <mergeCell ref="N15:O16"/>
    <mergeCell ref="L122:O122"/>
    <mergeCell ref="AV111:AY111"/>
    <mergeCell ref="L112:O112"/>
    <mergeCell ref="AV112:AY112"/>
    <mergeCell ref="AV106:AY106"/>
    <mergeCell ref="L107:O107"/>
    <mergeCell ref="AV107:AY107"/>
    <mergeCell ref="AV96:AY96"/>
    <mergeCell ref="L97:O97"/>
    <mergeCell ref="AV97:AY97"/>
    <mergeCell ref="AV91:AY91"/>
    <mergeCell ref="L92:O92"/>
    <mergeCell ref="AV92:AY92"/>
    <mergeCell ref="AV81:AY81"/>
    <mergeCell ref="L82:O82"/>
    <mergeCell ref="AV82:AY82"/>
    <mergeCell ref="AF67:AJ67"/>
    <mergeCell ref="C124:I128"/>
    <mergeCell ref="J124:M125"/>
    <mergeCell ref="N124:O125"/>
    <mergeCell ref="L126:O126"/>
    <mergeCell ref="AV116:AY116"/>
    <mergeCell ref="L117:O117"/>
    <mergeCell ref="AV117:AY117"/>
    <mergeCell ref="C119:I123"/>
    <mergeCell ref="J119:M120"/>
    <mergeCell ref="N119:O120"/>
    <mergeCell ref="L121:O121"/>
    <mergeCell ref="C114:I118"/>
    <mergeCell ref="J114:M115"/>
    <mergeCell ref="N114:O115"/>
    <mergeCell ref="AM114:AS118"/>
    <mergeCell ref="AT114:AW115"/>
    <mergeCell ref="AX114:AY115"/>
    <mergeCell ref="L116:O116"/>
    <mergeCell ref="C109:I113"/>
    <mergeCell ref="J109:M110"/>
    <mergeCell ref="N109:O110"/>
    <mergeCell ref="AM109:AS113"/>
    <mergeCell ref="AT109:AW110"/>
    <mergeCell ref="AX109:AY110"/>
    <mergeCell ref="L111:O111"/>
    <mergeCell ref="AV101:AY101"/>
    <mergeCell ref="L102:O102"/>
    <mergeCell ref="AV102:AY102"/>
    <mergeCell ref="C104:I108"/>
    <mergeCell ref="J104:M105"/>
    <mergeCell ref="N104:O105"/>
    <mergeCell ref="AM104:AS108"/>
    <mergeCell ref="AT104:AW105"/>
    <mergeCell ref="AX104:AY105"/>
    <mergeCell ref="L106:O106"/>
    <mergeCell ref="C99:I103"/>
    <mergeCell ref="J99:M100"/>
    <mergeCell ref="N99:O100"/>
    <mergeCell ref="AM99:AS103"/>
    <mergeCell ref="AT99:AW100"/>
    <mergeCell ref="AX99:AY100"/>
    <mergeCell ref="L101:O101"/>
    <mergeCell ref="C94:I98"/>
    <mergeCell ref="J94:M95"/>
    <mergeCell ref="N94:O95"/>
    <mergeCell ref="AM94:AS98"/>
    <mergeCell ref="AT94:AW95"/>
    <mergeCell ref="AX94:AY95"/>
    <mergeCell ref="L96:O96"/>
    <mergeCell ref="AV86:AY86"/>
    <mergeCell ref="L87:O87"/>
    <mergeCell ref="AV87:AY87"/>
    <mergeCell ref="C89:I93"/>
    <mergeCell ref="J89:M90"/>
    <mergeCell ref="N89:O90"/>
    <mergeCell ref="AM89:AS93"/>
    <mergeCell ref="AT89:AW90"/>
    <mergeCell ref="AX89:AY90"/>
    <mergeCell ref="L91:O91"/>
    <mergeCell ref="C84:I88"/>
    <mergeCell ref="J84:M85"/>
    <mergeCell ref="N84:O85"/>
    <mergeCell ref="AM84:AS88"/>
    <mergeCell ref="AT84:AW85"/>
    <mergeCell ref="AX84:AY85"/>
    <mergeCell ref="L86:O86"/>
    <mergeCell ref="B74:AJ76"/>
    <mergeCell ref="AL74:BT76"/>
    <mergeCell ref="C79:I83"/>
    <mergeCell ref="J79:M80"/>
    <mergeCell ref="N79:O80"/>
    <mergeCell ref="AM79:AS83"/>
    <mergeCell ref="AT79:AW80"/>
    <mergeCell ref="AX79:AY80"/>
    <mergeCell ref="L81:O81"/>
    <mergeCell ref="BP67:BT67"/>
    <mergeCell ref="BO63:BS63"/>
    <mergeCell ref="AQ64:AV64"/>
    <mergeCell ref="AW64:BA64"/>
    <mergeCell ref="BC64:BG64"/>
    <mergeCell ref="BI64:BM64"/>
    <mergeCell ref="BO64:BS64"/>
    <mergeCell ref="I65:Q65"/>
    <mergeCell ref="AW65:BA66"/>
    <mergeCell ref="BC65:BG66"/>
    <mergeCell ref="BI65:BM66"/>
    <mergeCell ref="BO65:BS66"/>
    <mergeCell ref="BO61:BS61"/>
    <mergeCell ref="AM59:AV60"/>
    <mergeCell ref="AW59:BB60"/>
    <mergeCell ref="BC59:BG60"/>
    <mergeCell ref="BI59:BM60"/>
    <mergeCell ref="BO59:BS60"/>
    <mergeCell ref="I60:AH60"/>
    <mergeCell ref="AQ62:AV62"/>
    <mergeCell ref="AW62:BA62"/>
    <mergeCell ref="BC62:BG62"/>
    <mergeCell ref="BI62:BM62"/>
    <mergeCell ref="BO62:BS62"/>
    <mergeCell ref="BO55:BS55"/>
    <mergeCell ref="AW56:BA56"/>
    <mergeCell ref="BC56:BG56"/>
    <mergeCell ref="BI56:BM56"/>
    <mergeCell ref="BO56:BS56"/>
    <mergeCell ref="BC54:BG54"/>
    <mergeCell ref="BO57:BS57"/>
    <mergeCell ref="I58:AH58"/>
    <mergeCell ref="AW58:BA58"/>
    <mergeCell ref="BC58:BG58"/>
    <mergeCell ref="BI58:BM58"/>
    <mergeCell ref="BO58:BS58"/>
    <mergeCell ref="I57:AH57"/>
    <mergeCell ref="AN57:AT58"/>
    <mergeCell ref="AU57:AV57"/>
    <mergeCell ref="AW57:BA57"/>
    <mergeCell ref="BC57:BG57"/>
    <mergeCell ref="BI57:BM57"/>
    <mergeCell ref="AG55:AH55"/>
    <mergeCell ref="AN55:AT56"/>
    <mergeCell ref="AU55:AV55"/>
    <mergeCell ref="AW55:BA55"/>
    <mergeCell ref="BC55:BG55"/>
    <mergeCell ref="AL8:AL66"/>
    <mergeCell ref="BI55:BM55"/>
    <mergeCell ref="I61:AH61"/>
    <mergeCell ref="AQ61:AV61"/>
    <mergeCell ref="AW61:BA61"/>
    <mergeCell ref="BC61:BG61"/>
    <mergeCell ref="BI61:BM61"/>
    <mergeCell ref="I63:Q63"/>
    <mergeCell ref="Y63:AA63"/>
    <mergeCell ref="AC63:AE63"/>
    <mergeCell ref="AG63:AI63"/>
    <mergeCell ref="AQ63:AV63"/>
    <mergeCell ref="BC63:BG63"/>
    <mergeCell ref="BI63:BM63"/>
    <mergeCell ref="AA55:AB55"/>
    <mergeCell ref="AD55:AE55"/>
    <mergeCell ref="AW63:BA63"/>
    <mergeCell ref="AU56:AV56"/>
    <mergeCell ref="AU58:AV58"/>
    <mergeCell ref="AM47:AM58"/>
    <mergeCell ref="AN47:AT48"/>
    <mergeCell ref="AU47:AV47"/>
    <mergeCell ref="AW47:BA47"/>
    <mergeCell ref="AN49:AT50"/>
    <mergeCell ref="AU49:AV49"/>
    <mergeCell ref="BC49:BG49"/>
    <mergeCell ref="BI49:BM49"/>
    <mergeCell ref="BC47:BG47"/>
    <mergeCell ref="BI47:BM47"/>
    <mergeCell ref="BI31:BM31"/>
    <mergeCell ref="AN25:AT26"/>
    <mergeCell ref="AU25:AV25"/>
    <mergeCell ref="BO49:BS49"/>
    <mergeCell ref="BO47:BS47"/>
    <mergeCell ref="AW48:BA48"/>
    <mergeCell ref="AW45:BB46"/>
    <mergeCell ref="BC45:BG46"/>
    <mergeCell ref="BC48:BG48"/>
    <mergeCell ref="BI48:BM48"/>
    <mergeCell ref="BO48:BS48"/>
    <mergeCell ref="AW39:BA40"/>
    <mergeCell ref="AQ36:AV36"/>
    <mergeCell ref="AW36:BA36"/>
    <mergeCell ref="BC36:BG36"/>
    <mergeCell ref="BI36:BM36"/>
    <mergeCell ref="BO36:BS36"/>
    <mergeCell ref="AQ37:AV37"/>
    <mergeCell ref="BI45:BM46"/>
    <mergeCell ref="BO45:BS46"/>
    <mergeCell ref="BO52:BS52"/>
    <mergeCell ref="AN53:AT54"/>
    <mergeCell ref="AU53:AV53"/>
    <mergeCell ref="AW53:BA53"/>
    <mergeCell ref="BC53:BG53"/>
    <mergeCell ref="BI53:BM53"/>
    <mergeCell ref="BO53:BS53"/>
    <mergeCell ref="AW54:BA54"/>
    <mergeCell ref="BC50:BG50"/>
    <mergeCell ref="BI50:BM50"/>
    <mergeCell ref="BO50:BS50"/>
    <mergeCell ref="BI54:BM54"/>
    <mergeCell ref="BO54:BS54"/>
    <mergeCell ref="AN51:AT52"/>
    <mergeCell ref="AU51:AV51"/>
    <mergeCell ref="AW51:BA51"/>
    <mergeCell ref="BC51:BG51"/>
    <mergeCell ref="BI51:BM51"/>
    <mergeCell ref="BO51:BS51"/>
    <mergeCell ref="AW52:BA52"/>
    <mergeCell ref="BC52:BG52"/>
    <mergeCell ref="BI52:BM52"/>
    <mergeCell ref="AU52:AV52"/>
    <mergeCell ref="AU54:AV54"/>
    <mergeCell ref="BI43:BL44"/>
    <mergeCell ref="BM43:BN44"/>
    <mergeCell ref="BO43:BR44"/>
    <mergeCell ref="BS43:BT44"/>
    <mergeCell ref="BC39:BG40"/>
    <mergeCell ref="BI39:BM40"/>
    <mergeCell ref="BO39:BS40"/>
    <mergeCell ref="BI37:BM37"/>
    <mergeCell ref="BO37:BS37"/>
    <mergeCell ref="BI38:BM38"/>
    <mergeCell ref="BO38:BS38"/>
    <mergeCell ref="BI33:BM34"/>
    <mergeCell ref="BO33:BS34"/>
    <mergeCell ref="AQ35:AV35"/>
    <mergeCell ref="AW35:BA35"/>
    <mergeCell ref="BC35:BG35"/>
    <mergeCell ref="BI35:BM35"/>
    <mergeCell ref="BO35:BS35"/>
    <mergeCell ref="AM33:AV34"/>
    <mergeCell ref="AW33:BB34"/>
    <mergeCell ref="BO32:BS32"/>
    <mergeCell ref="AW28:BA28"/>
    <mergeCell ref="BC28:BG28"/>
    <mergeCell ref="BI28:BM28"/>
    <mergeCell ref="BO28:BS28"/>
    <mergeCell ref="AW29:BA29"/>
    <mergeCell ref="BC29:BG29"/>
    <mergeCell ref="BI29:BM29"/>
    <mergeCell ref="BO29:BS29"/>
    <mergeCell ref="AW30:BA30"/>
    <mergeCell ref="BC30:BG30"/>
    <mergeCell ref="BI30:BM30"/>
    <mergeCell ref="BO30:BS30"/>
    <mergeCell ref="BI25:BM25"/>
    <mergeCell ref="AM21:AM32"/>
    <mergeCell ref="AN21:AT22"/>
    <mergeCell ref="AU21:AV21"/>
    <mergeCell ref="AW21:BA21"/>
    <mergeCell ref="BC21:BG21"/>
    <mergeCell ref="BO25:BS25"/>
    <mergeCell ref="AW26:BA26"/>
    <mergeCell ref="BC26:BG26"/>
    <mergeCell ref="BI26:BM26"/>
    <mergeCell ref="BO26:BS26"/>
    <mergeCell ref="AW24:BA24"/>
    <mergeCell ref="BC24:BG24"/>
    <mergeCell ref="BI24:BM24"/>
    <mergeCell ref="AW27:BA27"/>
    <mergeCell ref="BC27:BG27"/>
    <mergeCell ref="BI27:BM27"/>
    <mergeCell ref="BO27:BS27"/>
    <mergeCell ref="AW25:BA25"/>
    <mergeCell ref="BC25:BG25"/>
    <mergeCell ref="BO31:BS31"/>
    <mergeCell ref="AW32:BA32"/>
    <mergeCell ref="BC32:BG32"/>
    <mergeCell ref="BI32:BM32"/>
    <mergeCell ref="BS17:BT18"/>
    <mergeCell ref="AW19:BB20"/>
    <mergeCell ref="BC19:BG20"/>
    <mergeCell ref="BI19:BM20"/>
    <mergeCell ref="AM17:AV18"/>
    <mergeCell ref="BC17:BF18"/>
    <mergeCell ref="BG17:BH18"/>
    <mergeCell ref="BI17:BL18"/>
    <mergeCell ref="BM17:BN18"/>
    <mergeCell ref="BO17:BR18"/>
    <mergeCell ref="BO23:BS23"/>
    <mergeCell ref="BO24:BS24"/>
    <mergeCell ref="BI21:BM21"/>
    <mergeCell ref="BO21:BS21"/>
    <mergeCell ref="AW22:BA22"/>
    <mergeCell ref="BC22:BG22"/>
    <mergeCell ref="BI22:BM22"/>
    <mergeCell ref="BO22:BS22"/>
    <mergeCell ref="BO19:BS20"/>
    <mergeCell ref="AW23:BA23"/>
    <mergeCell ref="BC23:BG23"/>
    <mergeCell ref="BI23:BM23"/>
    <mergeCell ref="BL13:BN14"/>
    <mergeCell ref="BQ13:BR14"/>
    <mergeCell ref="BL11:BN12"/>
    <mergeCell ref="BQ11:BR12"/>
    <mergeCell ref="AW13:AW14"/>
    <mergeCell ref="AX13:AZ14"/>
    <mergeCell ref="BA13:BA14"/>
    <mergeCell ref="BB13:BD14"/>
    <mergeCell ref="BH13:BH14"/>
    <mergeCell ref="BI13:BK14"/>
    <mergeCell ref="AW11:AW12"/>
    <mergeCell ref="AX11:AZ12"/>
    <mergeCell ref="BA11:BA12"/>
    <mergeCell ref="BB11:BD12"/>
    <mergeCell ref="BH11:BH12"/>
    <mergeCell ref="BI11:BK12"/>
    <mergeCell ref="B9:E10"/>
    <mergeCell ref="F9:I10"/>
    <mergeCell ref="J9:V10"/>
    <mergeCell ref="AE9:AF10"/>
    <mergeCell ref="AG9:AH10"/>
    <mergeCell ref="AI9:AJ10"/>
    <mergeCell ref="X21:Y22"/>
    <mergeCell ref="Z21:AA22"/>
    <mergeCell ref="AB21:AC22"/>
    <mergeCell ref="X12:Y13"/>
    <mergeCell ref="Z12:AA13"/>
    <mergeCell ref="AB12:AC13"/>
    <mergeCell ref="AA15:AB16"/>
    <mergeCell ref="AC15:AD16"/>
    <mergeCell ref="AE15:AF16"/>
    <mergeCell ref="P15:Q16"/>
    <mergeCell ref="R15:S16"/>
    <mergeCell ref="N21:O22"/>
    <mergeCell ref="P21:Q22"/>
    <mergeCell ref="R21:S22"/>
    <mergeCell ref="N18:O19"/>
    <mergeCell ref="P18:Q19"/>
    <mergeCell ref="R18:S19"/>
    <mergeCell ref="B11:B22"/>
    <mergeCell ref="C49:F50"/>
    <mergeCell ref="G49:H50"/>
    <mergeCell ref="Y29:Z30"/>
    <mergeCell ref="AB29:AC30"/>
    <mergeCell ref="AE29:AF30"/>
    <mergeCell ref="AH29:AI30"/>
    <mergeCell ref="AG12:AJ13"/>
    <mergeCell ref="AG21:AJ22"/>
    <mergeCell ref="C29:F30"/>
    <mergeCell ref="G29:H30"/>
    <mergeCell ref="C33:F34"/>
    <mergeCell ref="G33:H34"/>
    <mergeCell ref="C37:F38"/>
    <mergeCell ref="G37:H38"/>
    <mergeCell ref="C41:F42"/>
    <mergeCell ref="G41:H42"/>
    <mergeCell ref="C45:F46"/>
    <mergeCell ref="G45:H46"/>
    <mergeCell ref="X18:Y19"/>
    <mergeCell ref="Z18:AA19"/>
    <mergeCell ref="AB18:AC19"/>
    <mergeCell ref="Y33:Z34"/>
    <mergeCell ref="AB33:AC34"/>
    <mergeCell ref="AE33:AF34"/>
    <mergeCell ref="AW49:BA49"/>
    <mergeCell ref="AW50:BA50"/>
    <mergeCell ref="AO11:AO12"/>
    <mergeCell ref="AO13:AO14"/>
    <mergeCell ref="AP13:AS14"/>
    <mergeCell ref="AP11:AS12"/>
    <mergeCell ref="AU48:AV48"/>
    <mergeCell ref="AU50:AV50"/>
    <mergeCell ref="Y45:Z46"/>
    <mergeCell ref="AB45:AC46"/>
    <mergeCell ref="AE45:AF46"/>
    <mergeCell ref="AH45:AI46"/>
    <mergeCell ref="Y49:Z50"/>
    <mergeCell ref="AB49:AC50"/>
    <mergeCell ref="AE49:AF50"/>
    <mergeCell ref="AH49:AI50"/>
    <mergeCell ref="AG18:AJ19"/>
    <mergeCell ref="AH33:AI34"/>
    <mergeCell ref="Y37:Z38"/>
    <mergeCell ref="AB37:AC38"/>
    <mergeCell ref="AE37:AF38"/>
    <mergeCell ref="AH37:AI38"/>
    <mergeCell ref="Y41:Z42"/>
    <mergeCell ref="AB41:AC42"/>
    <mergeCell ref="AF51:AJ51"/>
    <mergeCell ref="Y27:Z28"/>
    <mergeCell ref="AB27:AC28"/>
    <mergeCell ref="AE27:AF28"/>
    <mergeCell ref="AH27:AI28"/>
    <mergeCell ref="Y31:Z32"/>
    <mergeCell ref="AB31:AC32"/>
    <mergeCell ref="AE31:AF32"/>
    <mergeCell ref="AH31:AI32"/>
    <mergeCell ref="Y35:Z36"/>
    <mergeCell ref="AB35:AC36"/>
    <mergeCell ref="AE35:AF36"/>
    <mergeCell ref="AH35:AI36"/>
    <mergeCell ref="Y39:Z40"/>
    <mergeCell ref="AB39:AC40"/>
    <mergeCell ref="AE39:AF40"/>
    <mergeCell ref="AH39:AI40"/>
    <mergeCell ref="Y43:Z44"/>
    <mergeCell ref="AB43:AC44"/>
    <mergeCell ref="AE43:AF44"/>
    <mergeCell ref="AH43:AI44"/>
    <mergeCell ref="Y47:Z48"/>
    <mergeCell ref="AB47:AC48"/>
    <mergeCell ref="AE47:AF48"/>
    <mergeCell ref="AH47:AI48"/>
    <mergeCell ref="AE41:AF42"/>
    <mergeCell ref="AH41:AI42"/>
  </mergeCells>
  <phoneticPr fontId="2"/>
  <conditionalFormatting sqref="I27:X27">
    <cfRule type="expression" dxfId="151" priority="118">
      <formula>WEEKDAY(I27)=7</formula>
    </cfRule>
    <cfRule type="expression" dxfId="150" priority="119">
      <formula>WEEKDAY(I27)=1</formula>
    </cfRule>
  </conditionalFormatting>
  <conditionalFormatting sqref="I28:X28 I30:W30 I32:X32 I34:W34 I36:X36 I38:W38 I40:X40 I42:W42 I44:X44 I46:W46 I48:X48 I50:W50">
    <cfRule type="expression" dxfId="149" priority="29">
      <formula>I27=""</formula>
    </cfRule>
  </conditionalFormatting>
  <conditionalFormatting sqref="I29:X29">
    <cfRule type="expression" dxfId="148" priority="117">
      <formula>WEEKDAY(I29)=1</formula>
    </cfRule>
    <cfRule type="expression" dxfId="147" priority="116">
      <formula>WEEKDAY(I29)=7</formula>
    </cfRule>
  </conditionalFormatting>
  <conditionalFormatting sqref="I31:X31">
    <cfRule type="expression" dxfId="146" priority="49">
      <formula>WEEKDAY(I31)=1</formula>
    </cfRule>
    <cfRule type="expression" dxfId="145" priority="48">
      <formula>WEEKDAY(I31)=7</formula>
    </cfRule>
  </conditionalFormatting>
  <conditionalFormatting sqref="I33:X33">
    <cfRule type="expression" dxfId="144" priority="47">
      <formula>WEEKDAY(I33)=1</formula>
    </cfRule>
    <cfRule type="expression" dxfId="143" priority="46">
      <formula>WEEKDAY(I33)=7</formula>
    </cfRule>
  </conditionalFormatting>
  <conditionalFormatting sqref="I35:X35">
    <cfRule type="expression" dxfId="142" priority="45">
      <formula>WEEKDAY(I35)=1</formula>
    </cfRule>
    <cfRule type="expression" dxfId="141" priority="44">
      <formula>WEEKDAY(I35)=7</formula>
    </cfRule>
  </conditionalFormatting>
  <conditionalFormatting sqref="I37:X37">
    <cfRule type="expression" dxfId="140" priority="43">
      <formula>WEEKDAY(I37)=1</formula>
    </cfRule>
    <cfRule type="expression" dxfId="139" priority="42">
      <formula>WEEKDAY(I37)=7</formula>
    </cfRule>
  </conditionalFormatting>
  <conditionalFormatting sqref="I39:X39">
    <cfRule type="expression" dxfId="138" priority="40">
      <formula>WEEKDAY(I39)=7</formula>
    </cfRule>
    <cfRule type="expression" dxfId="137" priority="41">
      <formula>WEEKDAY(I39)=1</formula>
    </cfRule>
  </conditionalFormatting>
  <conditionalFormatting sqref="I41:X41">
    <cfRule type="expression" dxfId="136" priority="39">
      <formula>WEEKDAY(I41)=1</formula>
    </cfRule>
    <cfRule type="expression" dxfId="135" priority="38">
      <formula>WEEKDAY(I41)=7</formula>
    </cfRule>
  </conditionalFormatting>
  <conditionalFormatting sqref="I43:X43">
    <cfRule type="expression" dxfId="134" priority="37">
      <formula>WEEKDAY(I43)=1</formula>
    </cfRule>
    <cfRule type="expression" dxfId="133" priority="36">
      <formula>WEEKDAY(I43)=7</formula>
    </cfRule>
  </conditionalFormatting>
  <conditionalFormatting sqref="I45:X45">
    <cfRule type="expression" dxfId="132" priority="35">
      <formula>WEEKDAY(I45)=1</formula>
    </cfRule>
    <cfRule type="expression" dxfId="131" priority="34">
      <formula>WEEKDAY(I45)=7</formula>
    </cfRule>
  </conditionalFormatting>
  <conditionalFormatting sqref="I47:X47">
    <cfRule type="expression" dxfId="130" priority="32">
      <formula>WEEKDAY(I47)=7</formula>
    </cfRule>
    <cfRule type="expression" dxfId="129" priority="33">
      <formula>WEEKDAY(I47)=1</formula>
    </cfRule>
  </conditionalFormatting>
  <conditionalFormatting sqref="I49:X49">
    <cfRule type="expression" dxfId="128" priority="31">
      <formula>WEEKDAY(I49)=1</formula>
    </cfRule>
    <cfRule type="expression" dxfId="127" priority="30">
      <formula>WEEKDAY(I49)=7</formula>
    </cfRule>
  </conditionalFormatting>
  <conditionalFormatting sqref="P84:P85">
    <cfRule type="expression" dxfId="126" priority="4">
      <formula>$J$79=""</formula>
    </cfRule>
  </conditionalFormatting>
  <conditionalFormatting sqref="P89:P90">
    <cfRule type="expression" dxfId="125" priority="3">
      <formula>$J$79=""</formula>
    </cfRule>
  </conditionalFormatting>
  <conditionalFormatting sqref="P94:P95">
    <cfRule type="expression" dxfId="124" priority="2">
      <formula>$J$79=""</formula>
    </cfRule>
  </conditionalFormatting>
  <conditionalFormatting sqref="P79:AJ83">
    <cfRule type="expression" dxfId="123" priority="26">
      <formula>$J$79=""</formula>
    </cfRule>
  </conditionalFormatting>
  <conditionalFormatting sqref="P99:AJ103">
    <cfRule type="expression" dxfId="122" priority="1">
      <formula>$J$99=""</formula>
    </cfRule>
  </conditionalFormatting>
  <conditionalFormatting sqref="P104:AJ108">
    <cfRule type="expression" dxfId="121" priority="21">
      <formula>$J$104=""</formula>
    </cfRule>
  </conditionalFormatting>
  <conditionalFormatting sqref="P109:AJ113">
    <cfRule type="expression" dxfId="120" priority="20">
      <formula>$J$109=""</formula>
    </cfRule>
  </conditionalFormatting>
  <conditionalFormatting sqref="P114:AJ118">
    <cfRule type="expression" dxfId="119" priority="19">
      <formula>$J$114=""</formula>
    </cfRule>
  </conditionalFormatting>
  <conditionalFormatting sqref="P119:AJ123">
    <cfRule type="expression" dxfId="118" priority="18">
      <formula>$J$119=""</formula>
    </cfRule>
  </conditionalFormatting>
  <conditionalFormatting sqref="P124:AJ128">
    <cfRule type="expression" dxfId="117" priority="17">
      <formula>$J$124=""</formula>
    </cfRule>
  </conditionalFormatting>
  <conditionalFormatting sqref="Q84:AJ85 P86:AJ88">
    <cfRule type="expression" dxfId="116" priority="25">
      <formula>$J$84=""</formula>
    </cfRule>
  </conditionalFormatting>
  <conditionalFormatting sqref="Q89:AJ90 P91:AJ93">
    <cfRule type="expression" dxfId="115" priority="24">
      <formula>$J$89=""</formula>
    </cfRule>
  </conditionalFormatting>
  <conditionalFormatting sqref="Q94:AJ95 P96:AJ98">
    <cfRule type="expression" dxfId="114" priority="23">
      <formula>$J$94=""</formula>
    </cfRule>
  </conditionalFormatting>
  <conditionalFormatting sqref="AN47:AT58 AW48 AW50 AW52 AW54 AW56 AW58 AQ61:BA64">
    <cfRule type="expression" dxfId="113" priority="6">
      <formula>AND($BC$43="",$BI$43="",$BO$43="")</formula>
    </cfRule>
  </conditionalFormatting>
  <conditionalFormatting sqref="AU11:BT14">
    <cfRule type="expression" dxfId="112" priority="5">
      <formula>$AO$13&lt;&gt;"☑"</formula>
    </cfRule>
  </conditionalFormatting>
  <conditionalFormatting sqref="AZ79:BT83">
    <cfRule type="expression" dxfId="111" priority="16">
      <formula>$AT$79=""</formula>
    </cfRule>
  </conditionalFormatting>
  <conditionalFormatting sqref="AZ84:BT88">
    <cfRule type="expression" dxfId="110" priority="15">
      <formula>$AT$84=""</formula>
    </cfRule>
  </conditionalFormatting>
  <conditionalFormatting sqref="AZ89:BT93">
    <cfRule type="expression" dxfId="109" priority="14">
      <formula>$AT$89=""</formula>
    </cfRule>
  </conditionalFormatting>
  <conditionalFormatting sqref="AZ94:BT98">
    <cfRule type="expression" dxfId="108" priority="13">
      <formula>$AT$94=""</formula>
    </cfRule>
  </conditionalFormatting>
  <conditionalFormatting sqref="AZ99:BT103">
    <cfRule type="expression" dxfId="107" priority="12">
      <formula>$AT$99=""</formula>
    </cfRule>
  </conditionalFormatting>
  <conditionalFormatting sqref="AZ104:BT108">
    <cfRule type="expression" dxfId="106" priority="11">
      <formula>$AT$104=""</formula>
    </cfRule>
  </conditionalFormatting>
  <conditionalFormatting sqref="AZ109:BT113">
    <cfRule type="expression" dxfId="105" priority="10">
      <formula>$AT$109=""</formula>
    </cfRule>
  </conditionalFormatting>
  <conditionalFormatting sqref="AZ114:BT118">
    <cfRule type="expression" dxfId="104" priority="9">
      <formula>$AT$114=""</formula>
    </cfRule>
  </conditionalFormatting>
  <conditionalFormatting sqref="BC19:BG40 BI19:BM40 BO19:BS40">
    <cfRule type="expression" dxfId="103" priority="28">
      <formula>BC$17=""</formula>
    </cfRule>
  </conditionalFormatting>
  <conditionalFormatting sqref="BC45:BG62 BI45:BM62 BO45:BS62 BC63 BI63 BO63 BC64:BG66 BI64:BM66 BO64:BS66">
    <cfRule type="expression" dxfId="102" priority="27">
      <formula>BC$43=""</formula>
    </cfRule>
  </conditionalFormatting>
  <dataValidations count="5">
    <dataValidation imeMode="off" allowBlank="1" showInputMessage="1" showErrorMessage="1" sqref="BQ11:BR14 BI15:BM16 AU15:AV32 AM15:AM33 BI17 BC17 BG17:BG18 BM17:BM18 BO17 BS17:BS18 BO43 BD64:BG66 AI9 AX64:BA66 AM41:AM59 BG43:BG44 BM43:BM44 BS43:BS44 Z18 BC15:BG16 BI43 BP64:BS66 BC43 BJ64:BM66 AD64:AE65 Z64:AA65 J78:O78 AT78:AY78 F9 B9 AE9 AG9 AX61:BA62 BB61:BB66 AX15:BA34 BO15:BS16 BD21:BG34 BO42:BS42 BJ21:BM34 BP21:BS34 AN15:AT22 AN41:AT48 Y63:Y65 AC63:AC65 AG63:AG65 AH64:AI65 R12 N12 P12 AB12 X12 Z12 R15 N15 P15 AE15 AA15 AC15 R21 N21 P21 AB21 X21 Z21 AW15:AW45 AQ39:AV40 AM36:AP40 AM62:AP66 AQ65:AV66 C27:H50 R18 N18 P18 AB18 X18 AX36:BA36 BD36:BG36 BJ36:BN36 BP36:BS36 BC47:BC66 BD47:BG62 BI47:BI66 BJ47:BM62 BO47:BO66 BP47:BS62 BN15:BN35 BC42:BG42 BC21:BC41 BI42:BM42 BD38:BG41 BT15:BT66 BO21:BO41 BP38:BS41 BI21:BI41 BN37:BN66 BJ38:BM41 BH15:BH66 AU41:AV58 AW47:AW59 AW61:AW66 AX47:BB58 BB15:BB44 AX38:BA44 Y27:AJ50" xr:uid="{99E6ECBC-0B14-4803-9282-5342AF628037}"/>
    <dataValidation type="list" allowBlank="1" showInputMessage="1" showErrorMessage="1" sqref="BH13 AW11 BA11 AW13 BA13 BH11 AO13 AG14:AG16 AB23 AO11 AB8 AB10" xr:uid="{81E818EC-F03B-43AE-A8D0-CC50FEABDE77}">
      <formula1>"□,☑"</formula1>
    </dataValidation>
    <dataValidation type="list" allowBlank="1" showInputMessage="1" showErrorMessage="1" sqref="I34:W34 I36:X36 I30:W30 I42:W42 I46:W46 I32:X32 I48:X48 I28:X28 I40:X40 I38:W38 I44:X44 I50:W50" xr:uid="{A55FCB03-ADF5-473A-8C85-BF251FADE650}">
      <formula1>"○,△,／,×"</formula1>
    </dataValidation>
    <dataValidation imeMode="hiragana" allowBlank="1" showInputMessage="1" showErrorMessage="1" sqref="J59:W59 I57:I61 I63:I65 J64:Q64 K9:S10 V9:V10 T9:U13 T17:U22 V14:V16 J9:J22 J23:V23 AQ35:AV38 AQ61:AV64 AL121:BT133" xr:uid="{9E296FC1-002B-4FEE-AFBC-AB6838A7E695}"/>
    <dataValidation type="whole" allowBlank="1" showInputMessage="1" showErrorMessage="1" sqref="BC45:BG46 BI45:BM46 BO45:BS46 BC19:BG20 BI19:BM20 BO19:BS20" xr:uid="{9636A5F4-A48C-4AFA-93A3-A45745BAC77F}">
      <formula1>0</formula1>
      <formula2>31</formula2>
    </dataValidation>
  </dataValidations>
  <pageMargins left="0.70866141732283472" right="0.39370078740157483" top="0.51181102362204722" bottom="0.43307086614173229" header="0.31496062992125984" footer="0.27559055118110237"/>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imeMode="off" allowBlank="1" showInputMessage="1" showErrorMessage="1" xr:uid="{3DF3F4AE-AEAB-4DA5-A08E-F08B78D8CAE0}">
          <x14:formula1>
            <xm:f>calc!$A$3:$A$23</xm:f>
          </x14:formula1>
          <xm:sqref>AN21:AT22</xm:sqref>
        </x14:dataValidation>
        <x14:dataValidation type="list" imeMode="off" allowBlank="1" showInputMessage="1" showErrorMessage="1" xr:uid="{A3765840-426D-4EA6-AB1E-5CF4D818DCCF}">
          <x14:formula1>
            <xm:f>calc!$A$4:$A$23</xm:f>
          </x14:formula1>
          <xm:sqref>AN23:AT32 AN49:AT58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EDA96-4772-4C65-8A8F-E5D165DDF11C}">
  <sheetPr>
    <tabColor rgb="FFFF0000"/>
  </sheetPr>
  <dimension ref="A1:BV134"/>
  <sheetViews>
    <sheetView zoomScale="80" zoomScaleNormal="80" workbookViewId="0">
      <selection activeCell="AB18" sqref="AB18:AC19"/>
    </sheetView>
  </sheetViews>
  <sheetFormatPr defaultRowHeight="13.2"/>
  <cols>
    <col min="1" max="1" width="2.5546875" style="783" customWidth="1"/>
    <col min="2" max="2" width="2.5546875" style="122" customWidth="1"/>
    <col min="3" max="36" width="2.5546875" style="6" customWidth="1"/>
    <col min="37" max="73" width="2.5546875" customWidth="1"/>
    <col min="74" max="74" width="60.77734375" style="7" customWidth="1"/>
  </cols>
  <sheetData>
    <row r="1" spans="1:74" s="780" customFormat="1">
      <c r="A1" s="783"/>
      <c r="B1" s="781">
        <v>1</v>
      </c>
      <c r="C1" s="781">
        <v>2</v>
      </c>
      <c r="D1" s="781">
        <v>3</v>
      </c>
      <c r="E1" s="781">
        <v>4</v>
      </c>
      <c r="F1" s="781">
        <v>5</v>
      </c>
      <c r="G1" s="781">
        <v>6</v>
      </c>
      <c r="H1" s="781">
        <v>7</v>
      </c>
      <c r="I1" s="781">
        <v>8</v>
      </c>
      <c r="J1" s="781">
        <v>9</v>
      </c>
      <c r="K1" s="781">
        <v>10</v>
      </c>
      <c r="L1" s="781">
        <v>11</v>
      </c>
      <c r="M1" s="781">
        <v>12</v>
      </c>
      <c r="N1" s="781">
        <v>13</v>
      </c>
      <c r="O1" s="781">
        <v>14</v>
      </c>
      <c r="P1" s="781">
        <v>15</v>
      </c>
      <c r="Q1" s="781">
        <v>16</v>
      </c>
      <c r="R1" s="781">
        <v>17</v>
      </c>
      <c r="S1" s="781">
        <v>18</v>
      </c>
      <c r="T1" s="781">
        <v>19</v>
      </c>
      <c r="U1" s="781">
        <v>20</v>
      </c>
      <c r="V1" s="781">
        <v>21</v>
      </c>
      <c r="W1" s="781">
        <v>22</v>
      </c>
      <c r="X1" s="781">
        <v>23</v>
      </c>
      <c r="Y1" s="781">
        <v>23</v>
      </c>
      <c r="Z1" s="781">
        <v>25</v>
      </c>
      <c r="AA1" s="781">
        <v>26</v>
      </c>
      <c r="AB1" s="781">
        <v>27</v>
      </c>
      <c r="AC1" s="781">
        <v>28</v>
      </c>
      <c r="AD1" s="781">
        <v>29</v>
      </c>
      <c r="AE1" s="781">
        <v>30</v>
      </c>
      <c r="AF1" s="781">
        <v>31</v>
      </c>
      <c r="AG1" s="781">
        <v>32</v>
      </c>
      <c r="AH1" s="781">
        <v>33</v>
      </c>
      <c r="AI1" s="781">
        <v>34</v>
      </c>
      <c r="AJ1" s="781">
        <v>35</v>
      </c>
      <c r="AL1" s="781">
        <v>1</v>
      </c>
      <c r="AM1" s="781">
        <v>2</v>
      </c>
      <c r="AN1" s="781">
        <v>3</v>
      </c>
      <c r="AO1" s="781">
        <v>4</v>
      </c>
      <c r="AP1" s="781">
        <v>5</v>
      </c>
      <c r="AQ1" s="781">
        <v>6</v>
      </c>
      <c r="AR1" s="781">
        <v>7</v>
      </c>
      <c r="AS1" s="781">
        <v>8</v>
      </c>
      <c r="AT1" s="781">
        <v>9</v>
      </c>
      <c r="AU1" s="781">
        <v>10</v>
      </c>
      <c r="AV1" s="781">
        <v>11</v>
      </c>
      <c r="AW1" s="781">
        <v>12</v>
      </c>
      <c r="AX1" s="781">
        <v>13</v>
      </c>
      <c r="AY1" s="781">
        <v>14</v>
      </c>
      <c r="AZ1" s="781">
        <v>15</v>
      </c>
      <c r="BA1" s="781">
        <v>16</v>
      </c>
      <c r="BB1" s="781">
        <v>17</v>
      </c>
      <c r="BC1" s="781">
        <v>18</v>
      </c>
      <c r="BD1" s="781">
        <v>19</v>
      </c>
      <c r="BE1" s="781">
        <v>20</v>
      </c>
      <c r="BF1" s="781">
        <v>21</v>
      </c>
      <c r="BG1" s="781">
        <v>22</v>
      </c>
      <c r="BH1" s="781">
        <v>23</v>
      </c>
      <c r="BI1" s="781">
        <v>23</v>
      </c>
      <c r="BJ1" s="781">
        <v>25</v>
      </c>
      <c r="BK1" s="781">
        <v>26</v>
      </c>
      <c r="BL1" s="781">
        <v>27</v>
      </c>
      <c r="BM1" s="781">
        <v>28</v>
      </c>
      <c r="BN1" s="781">
        <v>29</v>
      </c>
      <c r="BO1" s="781">
        <v>30</v>
      </c>
      <c r="BP1" s="781">
        <v>31</v>
      </c>
      <c r="BQ1" s="781">
        <v>32</v>
      </c>
      <c r="BR1" s="781">
        <v>33</v>
      </c>
      <c r="BS1" s="781">
        <v>34</v>
      </c>
      <c r="BT1" s="781">
        <v>35</v>
      </c>
      <c r="BV1" s="782"/>
    </row>
    <row r="2" spans="1:74" ht="12.6" customHeight="1" thickBot="1">
      <c r="A2" s="784">
        <v>1</v>
      </c>
      <c r="B2" s="35" t="s">
        <v>272</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L2" s="35" t="str">
        <f>+B2</f>
        <v>様式１０－２</v>
      </c>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row>
    <row r="3" spans="1:74" ht="12.6" customHeight="1" thickTop="1">
      <c r="A3" s="784">
        <v>2</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row>
    <row r="4" spans="1:74" ht="12.6" customHeight="1">
      <c r="A4" s="784">
        <v>3</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row>
    <row r="5" spans="1:74" ht="12.6" customHeight="1" thickBot="1">
      <c r="A5" s="784">
        <v>4</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V5" s="772"/>
    </row>
    <row r="6" spans="1:74" ht="12.6" customHeight="1" thickTop="1">
      <c r="A6" s="784">
        <v>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L6" s="36" t="str">
        <f>"被保険者　：　"&amp;B9&amp;"・"&amp;F9&amp;"　"&amp;$J$9</f>
        <v>被保険者　：　・　</v>
      </c>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row>
    <row r="7" spans="1:74" ht="12.6" customHeight="1">
      <c r="A7" s="784">
        <v>6</v>
      </c>
      <c r="B7" s="116"/>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row>
    <row r="8" spans="1:74" ht="12.6" customHeight="1">
      <c r="A8" s="784">
        <v>7</v>
      </c>
      <c r="B8" s="743" t="s">
        <v>66</v>
      </c>
      <c r="C8" s="744"/>
      <c r="D8" s="744"/>
      <c r="E8" s="744"/>
      <c r="F8" s="751" t="s">
        <v>67</v>
      </c>
      <c r="G8" s="752"/>
      <c r="H8" s="744"/>
      <c r="I8" s="753"/>
      <c r="J8" s="744" t="s">
        <v>68</v>
      </c>
      <c r="K8" s="745"/>
      <c r="L8" s="745"/>
      <c r="M8" s="745"/>
      <c r="N8" s="745"/>
      <c r="O8" s="745"/>
      <c r="P8" s="745"/>
      <c r="Q8" s="745"/>
      <c r="R8" s="745"/>
      <c r="S8" s="745"/>
      <c r="T8" s="744"/>
      <c r="U8" s="744"/>
      <c r="V8" s="754"/>
      <c r="W8" s="743"/>
      <c r="X8" s="744"/>
      <c r="Y8" s="744"/>
      <c r="Z8" s="745"/>
      <c r="AA8" s="745"/>
      <c r="AB8" s="636" t="s">
        <v>35</v>
      </c>
      <c r="AC8" s="129" t="s">
        <v>37</v>
      </c>
      <c r="AD8" s="635"/>
      <c r="AE8" s="12" t="s">
        <v>0</v>
      </c>
      <c r="AF8" s="13"/>
      <c r="AG8" s="12" t="s">
        <v>1</v>
      </c>
      <c r="AH8" s="14"/>
      <c r="AI8" s="13" t="s">
        <v>6</v>
      </c>
      <c r="AJ8" s="15"/>
      <c r="AL8" s="1491" t="s">
        <v>309</v>
      </c>
      <c r="AM8" s="59" t="s">
        <v>42</v>
      </c>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1"/>
    </row>
    <row r="9" spans="1:74" ht="12.6" customHeight="1">
      <c r="A9" s="784">
        <v>8</v>
      </c>
      <c r="B9" s="1535"/>
      <c r="C9" s="1536"/>
      <c r="D9" s="1536"/>
      <c r="E9" s="1537"/>
      <c r="F9" s="1541"/>
      <c r="G9" s="1536"/>
      <c r="H9" s="1536"/>
      <c r="I9" s="1542"/>
      <c r="J9" s="1545"/>
      <c r="K9" s="1546"/>
      <c r="L9" s="1546"/>
      <c r="M9" s="1546"/>
      <c r="N9" s="1546"/>
      <c r="O9" s="1546"/>
      <c r="P9" s="1546"/>
      <c r="Q9" s="1546"/>
      <c r="R9" s="1546"/>
      <c r="S9" s="1546"/>
      <c r="T9" s="1546"/>
      <c r="U9" s="1546"/>
      <c r="V9" s="1547"/>
      <c r="W9" s="700" t="s">
        <v>69</v>
      </c>
      <c r="X9" s="340"/>
      <c r="Y9" s="746"/>
      <c r="Z9" s="747"/>
      <c r="AA9" s="747"/>
      <c r="AB9" s="464"/>
      <c r="AC9" s="27"/>
      <c r="AD9" s="293"/>
      <c r="AE9" s="1551"/>
      <c r="AF9" s="1552"/>
      <c r="AG9" s="1551"/>
      <c r="AH9" s="1552"/>
      <c r="AI9" s="1551"/>
      <c r="AJ9" s="1555"/>
      <c r="AL9" s="1492"/>
      <c r="AM9" s="62" t="s">
        <v>53</v>
      </c>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4"/>
    </row>
    <row r="10" spans="1:74" ht="12.6" customHeight="1">
      <c r="A10" s="784">
        <v>9</v>
      </c>
      <c r="B10" s="1538"/>
      <c r="C10" s="1539"/>
      <c r="D10" s="1539"/>
      <c r="E10" s="1540"/>
      <c r="F10" s="1543"/>
      <c r="G10" s="1539"/>
      <c r="H10" s="1539"/>
      <c r="I10" s="1544"/>
      <c r="J10" s="1548"/>
      <c r="K10" s="1549"/>
      <c r="L10" s="1549"/>
      <c r="M10" s="1549"/>
      <c r="N10" s="1549"/>
      <c r="O10" s="1549"/>
      <c r="P10" s="1549"/>
      <c r="Q10" s="1549"/>
      <c r="R10" s="1549"/>
      <c r="S10" s="1549"/>
      <c r="T10" s="1549"/>
      <c r="U10" s="1549"/>
      <c r="V10" s="1550"/>
      <c r="W10" s="356"/>
      <c r="X10" s="585"/>
      <c r="Y10" s="585"/>
      <c r="Z10" s="331"/>
      <c r="AA10" s="331"/>
      <c r="AB10" s="481" t="s">
        <v>35</v>
      </c>
      <c r="AC10" s="10" t="s">
        <v>3</v>
      </c>
      <c r="AD10" s="45"/>
      <c r="AE10" s="1553"/>
      <c r="AF10" s="1554"/>
      <c r="AG10" s="1553"/>
      <c r="AH10" s="1554"/>
      <c r="AI10" s="1553"/>
      <c r="AJ10" s="1556"/>
      <c r="AL10" s="1492"/>
      <c r="AM10" s="62" t="s">
        <v>54</v>
      </c>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4"/>
    </row>
    <row r="11" spans="1:74" ht="12.6" customHeight="1">
      <c r="A11" s="784">
        <v>10</v>
      </c>
      <c r="B11" s="1341" t="s">
        <v>303</v>
      </c>
      <c r="C11" s="637" t="s">
        <v>286</v>
      </c>
      <c r="D11" s="638"/>
      <c r="E11" s="638"/>
      <c r="F11" s="638"/>
      <c r="G11" s="638"/>
      <c r="H11" s="638"/>
      <c r="I11" s="638"/>
      <c r="J11" s="639"/>
      <c r="K11" s="636"/>
      <c r="L11" s="129"/>
      <c r="M11" s="130"/>
      <c r="N11" s="12" t="s">
        <v>0</v>
      </c>
      <c r="O11" s="13"/>
      <c r="P11" s="12" t="s">
        <v>1</v>
      </c>
      <c r="Q11" s="14"/>
      <c r="R11" s="13" t="s">
        <v>6</v>
      </c>
      <c r="S11" s="13"/>
      <c r="T11" s="634"/>
      <c r="U11" s="49"/>
      <c r="V11" s="129"/>
      <c r="W11" s="635"/>
      <c r="X11" s="12" t="s">
        <v>0</v>
      </c>
      <c r="Y11" s="13"/>
      <c r="Z11" s="12" t="s">
        <v>1</v>
      </c>
      <c r="AA11" s="14"/>
      <c r="AB11" s="13" t="s">
        <v>6</v>
      </c>
      <c r="AC11" s="13"/>
      <c r="AD11" s="647"/>
      <c r="AE11" s="638"/>
      <c r="AF11" s="640"/>
      <c r="AG11" s="85"/>
      <c r="AH11" s="633"/>
      <c r="AI11" s="633"/>
      <c r="AJ11" s="739"/>
      <c r="AL11" s="1492"/>
      <c r="AM11" s="699"/>
      <c r="AN11" s="68"/>
      <c r="AO11" s="1567" t="s">
        <v>343</v>
      </c>
      <c r="AP11" s="1150" t="s">
        <v>367</v>
      </c>
      <c r="AQ11" s="1150"/>
      <c r="AR11" s="1150"/>
      <c r="AS11" s="1150"/>
      <c r="AT11" s="66"/>
      <c r="AU11" s="67"/>
      <c r="AV11" s="68"/>
      <c r="AW11" s="1561" t="s">
        <v>35</v>
      </c>
      <c r="AX11" s="1150" t="s">
        <v>314</v>
      </c>
      <c r="AY11" s="1150"/>
      <c r="AZ11" s="1150"/>
      <c r="BA11" s="1569" t="s">
        <v>35</v>
      </c>
      <c r="BB11" s="1150" t="s">
        <v>56</v>
      </c>
      <c r="BC11" s="1150"/>
      <c r="BD11" s="1150"/>
      <c r="BE11" s="66"/>
      <c r="BF11" s="67"/>
      <c r="BG11" s="68"/>
      <c r="BH11" s="1561" t="s">
        <v>35</v>
      </c>
      <c r="BI11" s="1150" t="s">
        <v>60</v>
      </c>
      <c r="BJ11" s="1150"/>
      <c r="BK11" s="1151"/>
      <c r="BL11" s="1344" t="s">
        <v>63</v>
      </c>
      <c r="BM11" s="1345"/>
      <c r="BN11" s="1346"/>
      <c r="BO11" s="66"/>
      <c r="BP11" s="66"/>
      <c r="BQ11" s="1563"/>
      <c r="BR11" s="1564"/>
      <c r="BS11" s="66"/>
      <c r="BT11" s="69"/>
    </row>
    <row r="12" spans="1:74" ht="12.6" customHeight="1">
      <c r="A12" s="784">
        <v>11</v>
      </c>
      <c r="B12" s="1342"/>
      <c r="C12" s="641" t="s">
        <v>287</v>
      </c>
      <c r="D12" s="642"/>
      <c r="E12" s="642"/>
      <c r="F12" s="642"/>
      <c r="G12" s="642"/>
      <c r="H12" s="642"/>
      <c r="I12" s="642"/>
      <c r="J12" s="643"/>
      <c r="K12" s="464"/>
      <c r="L12" s="27" t="s">
        <v>40</v>
      </c>
      <c r="M12" s="133"/>
      <c r="N12" s="1551" t="s">
        <v>333</v>
      </c>
      <c r="O12" s="1552"/>
      <c r="P12" s="1551" t="s">
        <v>334</v>
      </c>
      <c r="Q12" s="1552"/>
      <c r="R12" s="1551" t="s">
        <v>357</v>
      </c>
      <c r="S12" s="1559"/>
      <c r="T12" s="502" t="s">
        <v>117</v>
      </c>
      <c r="U12" s="26"/>
      <c r="V12" s="27" t="s">
        <v>40</v>
      </c>
      <c r="W12" s="293"/>
      <c r="X12" s="1551" t="s">
        <v>336</v>
      </c>
      <c r="Y12" s="1552"/>
      <c r="Z12" s="1551" t="s">
        <v>339</v>
      </c>
      <c r="AA12" s="1552"/>
      <c r="AB12" s="1551" t="s">
        <v>358</v>
      </c>
      <c r="AC12" s="1559"/>
      <c r="AD12" s="650" t="s">
        <v>118</v>
      </c>
      <c r="AE12" s="642"/>
      <c r="AF12" s="644"/>
      <c r="AG12" s="1286">
        <v>68</v>
      </c>
      <c r="AH12" s="1287"/>
      <c r="AI12" s="1287"/>
      <c r="AJ12" s="1288"/>
      <c r="AL12" s="1492"/>
      <c r="AM12" s="700" t="s">
        <v>316</v>
      </c>
      <c r="AN12" s="72"/>
      <c r="AO12" s="1568"/>
      <c r="AP12" s="1005"/>
      <c r="AQ12" s="1005"/>
      <c r="AR12" s="1005"/>
      <c r="AS12" s="1005"/>
      <c r="AT12" s="70"/>
      <c r="AU12" s="71" t="s">
        <v>64</v>
      </c>
      <c r="AV12" s="72"/>
      <c r="AW12" s="1562"/>
      <c r="AX12" s="1005"/>
      <c r="AY12" s="1005"/>
      <c r="AZ12" s="1005"/>
      <c r="BA12" s="1570"/>
      <c r="BB12" s="1005"/>
      <c r="BC12" s="1005"/>
      <c r="BD12" s="1005"/>
      <c r="BE12" s="70"/>
      <c r="BF12" s="71" t="s">
        <v>58</v>
      </c>
      <c r="BG12" s="72"/>
      <c r="BH12" s="1562"/>
      <c r="BI12" s="1005"/>
      <c r="BJ12" s="1005"/>
      <c r="BK12" s="1361"/>
      <c r="BL12" s="1354"/>
      <c r="BM12" s="1355"/>
      <c r="BN12" s="1356"/>
      <c r="BO12" s="74" t="s">
        <v>65</v>
      </c>
      <c r="BP12" s="74"/>
      <c r="BQ12" s="1565"/>
      <c r="BR12" s="1566"/>
      <c r="BS12" s="74" t="s">
        <v>44</v>
      </c>
      <c r="BT12" s="75"/>
    </row>
    <row r="13" spans="1:74" ht="12.6" customHeight="1">
      <c r="A13" s="784">
        <v>12</v>
      </c>
      <c r="B13" s="1342"/>
      <c r="C13" s="645" t="s">
        <v>282</v>
      </c>
      <c r="D13" s="646"/>
      <c r="E13" s="646"/>
      <c r="F13" s="646"/>
      <c r="G13" s="646"/>
      <c r="H13" s="646"/>
      <c r="I13" s="646"/>
      <c r="J13" s="345"/>
      <c r="K13" s="481"/>
      <c r="L13" s="10"/>
      <c r="M13" s="45"/>
      <c r="N13" s="1553"/>
      <c r="O13" s="1554"/>
      <c r="P13" s="1553"/>
      <c r="Q13" s="1554"/>
      <c r="R13" s="1553"/>
      <c r="S13" s="1560"/>
      <c r="T13" s="631"/>
      <c r="U13" s="97"/>
      <c r="V13" s="10"/>
      <c r="W13" s="45"/>
      <c r="X13" s="1553"/>
      <c r="Y13" s="1554"/>
      <c r="Z13" s="1553"/>
      <c r="AA13" s="1554"/>
      <c r="AB13" s="1553"/>
      <c r="AC13" s="1560"/>
      <c r="AD13" s="657"/>
      <c r="AE13" s="646"/>
      <c r="AF13" s="660"/>
      <c r="AG13" s="1289"/>
      <c r="AH13" s="1290"/>
      <c r="AI13" s="1290"/>
      <c r="AJ13" s="1291"/>
      <c r="AL13" s="1492"/>
      <c r="AM13" s="700" t="s">
        <v>59</v>
      </c>
      <c r="AN13" s="72"/>
      <c r="AO13" s="1568" t="s">
        <v>35</v>
      </c>
      <c r="AP13" s="1005" t="s">
        <v>317</v>
      </c>
      <c r="AQ13" s="1005"/>
      <c r="AR13" s="1005"/>
      <c r="AS13" s="1005"/>
      <c r="AT13" s="70"/>
      <c r="AU13" s="71" t="s">
        <v>57</v>
      </c>
      <c r="AV13" s="72"/>
      <c r="AW13" s="1562" t="s">
        <v>35</v>
      </c>
      <c r="AX13" s="1005" t="s">
        <v>55</v>
      </c>
      <c r="AY13" s="1005"/>
      <c r="AZ13" s="1005"/>
      <c r="BA13" s="1570" t="s">
        <v>35</v>
      </c>
      <c r="BB13" s="1005" t="s">
        <v>49</v>
      </c>
      <c r="BC13" s="1005"/>
      <c r="BD13" s="1005"/>
      <c r="BE13" s="73"/>
      <c r="BF13" s="71" t="s">
        <v>59</v>
      </c>
      <c r="BG13" s="72"/>
      <c r="BH13" s="1562" t="s">
        <v>35</v>
      </c>
      <c r="BI13" s="1005" t="s">
        <v>61</v>
      </c>
      <c r="BJ13" s="1005"/>
      <c r="BK13" s="1361"/>
      <c r="BL13" s="1344" t="s">
        <v>62</v>
      </c>
      <c r="BM13" s="1345"/>
      <c r="BN13" s="1346"/>
      <c r="BO13" s="70"/>
      <c r="BP13" s="70"/>
      <c r="BQ13" s="1563"/>
      <c r="BR13" s="1564"/>
      <c r="BS13" s="70"/>
      <c r="BT13" s="77"/>
    </row>
    <row r="14" spans="1:74" ht="12.6" customHeight="1">
      <c r="A14" s="784">
        <v>13</v>
      </c>
      <c r="B14" s="1342"/>
      <c r="C14" s="641"/>
      <c r="D14" s="193"/>
      <c r="E14" s="642"/>
      <c r="F14" s="131"/>
      <c r="G14" s="647" t="s">
        <v>289</v>
      </c>
      <c r="H14" s="246"/>
      <c r="I14" s="638"/>
      <c r="J14" s="648"/>
      <c r="K14" s="636"/>
      <c r="L14" s="129"/>
      <c r="M14" s="130"/>
      <c r="N14" s="12" t="s">
        <v>0</v>
      </c>
      <c r="O14" s="13"/>
      <c r="P14" s="12" t="s">
        <v>1</v>
      </c>
      <c r="Q14" s="14"/>
      <c r="R14" s="13" t="s">
        <v>6</v>
      </c>
      <c r="S14" s="13"/>
      <c r="T14" s="647" t="s">
        <v>281</v>
      </c>
      <c r="U14" s="638"/>
      <c r="V14" s="639"/>
      <c r="W14" s="649"/>
      <c r="X14" s="636"/>
      <c r="Y14" s="129"/>
      <c r="Z14" s="130"/>
      <c r="AA14" s="12" t="s">
        <v>0</v>
      </c>
      <c r="AB14" s="13"/>
      <c r="AC14" s="12" t="s">
        <v>1</v>
      </c>
      <c r="AD14" s="14"/>
      <c r="AE14" s="12" t="s">
        <v>6</v>
      </c>
      <c r="AF14" s="14"/>
      <c r="AG14" s="49" t="s">
        <v>35</v>
      </c>
      <c r="AH14" s="633" t="s">
        <v>255</v>
      </c>
      <c r="AI14" s="633"/>
      <c r="AJ14" s="84"/>
      <c r="AL14" s="1492"/>
      <c r="AM14" s="356"/>
      <c r="AN14" s="81"/>
      <c r="AO14" s="1575"/>
      <c r="AP14" s="1198"/>
      <c r="AQ14" s="1198"/>
      <c r="AR14" s="1198"/>
      <c r="AS14" s="1198"/>
      <c r="AT14" s="79"/>
      <c r="AU14" s="80"/>
      <c r="AV14" s="81"/>
      <c r="AW14" s="1571"/>
      <c r="AX14" s="1198"/>
      <c r="AY14" s="1198"/>
      <c r="AZ14" s="1198"/>
      <c r="BA14" s="1576"/>
      <c r="BB14" s="1198"/>
      <c r="BC14" s="1198"/>
      <c r="BD14" s="1198"/>
      <c r="BE14" s="82"/>
      <c r="BF14" s="80"/>
      <c r="BG14" s="81"/>
      <c r="BH14" s="1571"/>
      <c r="BI14" s="1198"/>
      <c r="BJ14" s="1198"/>
      <c r="BK14" s="1362"/>
      <c r="BL14" s="1347"/>
      <c r="BM14" s="1348"/>
      <c r="BN14" s="1349"/>
      <c r="BO14" s="79" t="s">
        <v>65</v>
      </c>
      <c r="BP14" s="79"/>
      <c r="BQ14" s="1572"/>
      <c r="BR14" s="1573"/>
      <c r="BS14" s="79" t="s">
        <v>44</v>
      </c>
      <c r="BT14" s="83"/>
    </row>
    <row r="15" spans="1:74" ht="12.6" customHeight="1">
      <c r="A15" s="784">
        <v>14</v>
      </c>
      <c r="B15" s="1342"/>
      <c r="C15" s="641"/>
      <c r="D15" s="642"/>
      <c r="E15" s="642"/>
      <c r="F15" s="131"/>
      <c r="G15" s="650" t="s">
        <v>290</v>
      </c>
      <c r="H15" s="131"/>
      <c r="I15" s="642"/>
      <c r="J15" s="651"/>
      <c r="K15" s="464"/>
      <c r="L15" s="27" t="s">
        <v>40</v>
      </c>
      <c r="M15" s="133"/>
      <c r="N15" s="1551"/>
      <c r="O15" s="1552"/>
      <c r="P15" s="1551"/>
      <c r="Q15" s="1552"/>
      <c r="R15" s="1551"/>
      <c r="S15" s="1559"/>
      <c r="T15" s="650" t="s">
        <v>290</v>
      </c>
      <c r="U15" s="642"/>
      <c r="V15" s="643"/>
      <c r="W15" s="272"/>
      <c r="X15" s="464"/>
      <c r="Y15" s="27" t="s">
        <v>40</v>
      </c>
      <c r="Z15" s="133"/>
      <c r="AA15" s="1551"/>
      <c r="AB15" s="1552"/>
      <c r="AC15" s="1551"/>
      <c r="AD15" s="1552"/>
      <c r="AE15" s="1551"/>
      <c r="AF15" s="1552"/>
      <c r="AG15" s="26"/>
      <c r="AH15" s="652"/>
      <c r="AI15" s="652"/>
      <c r="AJ15" s="3"/>
      <c r="AL15" s="1492"/>
      <c r="AM15" s="8"/>
      <c r="AN15" s="2"/>
      <c r="AO15" s="2"/>
      <c r="AP15" s="2"/>
      <c r="AQ15" s="2"/>
      <c r="AR15" s="1"/>
      <c r="AS15" s="1"/>
      <c r="AT15" s="1"/>
      <c r="AU15" s="1"/>
      <c r="AV15" s="84"/>
      <c r="AW15" s="8"/>
      <c r="AX15" s="2"/>
      <c r="AY15" s="2"/>
      <c r="AZ15" s="2"/>
      <c r="BA15" s="2"/>
      <c r="BB15" s="84"/>
      <c r="BC15" s="48"/>
      <c r="BD15" s="85"/>
      <c r="BE15" s="86" t="s">
        <v>48</v>
      </c>
      <c r="BF15" s="87"/>
      <c r="BG15" s="87"/>
      <c r="BH15" s="87"/>
      <c r="BI15" s="88"/>
      <c r="BJ15" s="88"/>
      <c r="BK15" s="87"/>
      <c r="BL15" s="87"/>
      <c r="BM15" s="87"/>
      <c r="BN15" s="87"/>
      <c r="BO15" s="88"/>
      <c r="BP15" s="88"/>
      <c r="BQ15" s="87"/>
      <c r="BR15" s="87"/>
      <c r="BS15" s="89"/>
      <c r="BT15" s="90"/>
    </row>
    <row r="16" spans="1:74" ht="12.6" customHeight="1">
      <c r="A16" s="784">
        <v>15</v>
      </c>
      <c r="B16" s="1342"/>
      <c r="C16" s="641" t="s">
        <v>294</v>
      </c>
      <c r="D16" s="642"/>
      <c r="E16" s="642"/>
      <c r="F16" s="131"/>
      <c r="G16" s="650"/>
      <c r="H16" s="131"/>
      <c r="I16" s="642"/>
      <c r="J16" s="651"/>
      <c r="K16" s="464"/>
      <c r="L16" s="27"/>
      <c r="M16" s="293"/>
      <c r="N16" s="1557"/>
      <c r="O16" s="1558"/>
      <c r="P16" s="1557"/>
      <c r="Q16" s="1558"/>
      <c r="R16" s="1557"/>
      <c r="S16" s="1574"/>
      <c r="T16" s="650"/>
      <c r="U16" s="642"/>
      <c r="V16" s="643"/>
      <c r="W16" s="272"/>
      <c r="X16" s="464"/>
      <c r="Y16" s="27"/>
      <c r="Z16" s="293"/>
      <c r="AA16" s="1557"/>
      <c r="AB16" s="1558"/>
      <c r="AC16" s="1557"/>
      <c r="AD16" s="1558"/>
      <c r="AE16" s="1557"/>
      <c r="AF16" s="1558"/>
      <c r="AG16" s="26" t="s">
        <v>35</v>
      </c>
      <c r="AH16" s="652" t="s">
        <v>284</v>
      </c>
      <c r="AI16" s="652"/>
      <c r="AJ16" s="3"/>
      <c r="AL16" s="1492"/>
      <c r="AM16" s="58" t="s">
        <v>41</v>
      </c>
      <c r="AN16" s="29"/>
      <c r="AO16" s="29"/>
      <c r="AP16" s="29"/>
      <c r="AQ16" s="29"/>
      <c r="AR16" s="30"/>
      <c r="AS16" s="30"/>
      <c r="AT16" s="30"/>
      <c r="AU16" s="30"/>
      <c r="AV16" s="3"/>
      <c r="AW16" s="109" t="s">
        <v>70</v>
      </c>
      <c r="AX16" s="35"/>
      <c r="AY16" s="29"/>
      <c r="AZ16" s="29"/>
      <c r="BA16" s="29"/>
      <c r="BB16" s="3"/>
      <c r="BC16" s="8"/>
      <c r="BD16" s="2"/>
      <c r="BE16" s="13" t="s">
        <v>355</v>
      </c>
      <c r="BF16" s="588"/>
      <c r="BG16" s="12" t="s">
        <v>356</v>
      </c>
      <c r="BH16" s="14"/>
      <c r="BI16" s="8"/>
      <c r="BJ16" s="2"/>
      <c r="BK16" s="13" t="s">
        <v>355</v>
      </c>
      <c r="BL16" s="588"/>
      <c r="BM16" s="12" t="s">
        <v>356</v>
      </c>
      <c r="BN16" s="14"/>
      <c r="BO16" s="8"/>
      <c r="BP16" s="2"/>
      <c r="BQ16" s="13" t="s">
        <v>355</v>
      </c>
      <c r="BR16" s="588"/>
      <c r="BS16" s="12" t="s">
        <v>356</v>
      </c>
      <c r="BT16" s="15"/>
    </row>
    <row r="17" spans="1:74" ht="12.6" customHeight="1">
      <c r="A17" s="784">
        <v>16</v>
      </c>
      <c r="B17" s="1342"/>
      <c r="C17" s="641" t="s">
        <v>288</v>
      </c>
      <c r="D17" s="642"/>
      <c r="E17" s="642"/>
      <c r="F17" s="131"/>
      <c r="G17" s="653" t="s">
        <v>306</v>
      </c>
      <c r="H17" s="600"/>
      <c r="I17" s="654"/>
      <c r="J17" s="655"/>
      <c r="K17" s="463"/>
      <c r="L17" s="257"/>
      <c r="M17" s="454"/>
      <c r="N17" s="259" t="s">
        <v>0</v>
      </c>
      <c r="O17" s="260"/>
      <c r="P17" s="259" t="s">
        <v>1</v>
      </c>
      <c r="Q17" s="261"/>
      <c r="R17" s="260" t="s">
        <v>6</v>
      </c>
      <c r="S17" s="260"/>
      <c r="T17" s="493"/>
      <c r="U17" s="371"/>
      <c r="V17" s="257"/>
      <c r="W17" s="456"/>
      <c r="X17" s="259" t="s">
        <v>0</v>
      </c>
      <c r="Y17" s="260"/>
      <c r="Z17" s="259" t="s">
        <v>1</v>
      </c>
      <c r="AA17" s="261"/>
      <c r="AB17" s="260" t="s">
        <v>6</v>
      </c>
      <c r="AC17" s="260"/>
      <c r="AD17" s="653"/>
      <c r="AE17" s="654"/>
      <c r="AF17" s="656"/>
      <c r="AG17" s="567"/>
      <c r="AH17" s="632"/>
      <c r="AI17" s="632"/>
      <c r="AJ17" s="739"/>
      <c r="AL17" s="1492"/>
      <c r="AM17" s="1216"/>
      <c r="AN17" s="1217"/>
      <c r="AO17" s="1217"/>
      <c r="AP17" s="1217"/>
      <c r="AQ17" s="1217"/>
      <c r="AR17" s="1217"/>
      <c r="AS17" s="1217"/>
      <c r="AT17" s="1217"/>
      <c r="AU17" s="1217"/>
      <c r="AV17" s="1218"/>
      <c r="AW17" s="76" t="s">
        <v>72</v>
      </c>
      <c r="AX17" s="123"/>
      <c r="AY17" s="123"/>
      <c r="AZ17" s="123"/>
      <c r="BA17" s="123"/>
      <c r="BB17" s="523"/>
      <c r="BC17" s="1387">
        <v>44866</v>
      </c>
      <c r="BD17" s="1388"/>
      <c r="BE17" s="1388"/>
      <c r="BF17" s="1389"/>
      <c r="BG17" s="1380">
        <v>44866</v>
      </c>
      <c r="BH17" s="1393"/>
      <c r="BI17" s="1387">
        <v>44896</v>
      </c>
      <c r="BJ17" s="1388"/>
      <c r="BK17" s="1388"/>
      <c r="BL17" s="1389"/>
      <c r="BM17" s="1380">
        <v>44896</v>
      </c>
      <c r="BN17" s="1393"/>
      <c r="BO17" s="1387">
        <v>44927</v>
      </c>
      <c r="BP17" s="1388"/>
      <c r="BQ17" s="1388"/>
      <c r="BR17" s="1389"/>
      <c r="BS17" s="1380">
        <v>44927</v>
      </c>
      <c r="BT17" s="1381"/>
    </row>
    <row r="18" spans="1:74" ht="12.6" customHeight="1">
      <c r="A18" s="784">
        <v>17</v>
      </c>
      <c r="B18" s="1342"/>
      <c r="C18" s="641"/>
      <c r="D18" s="642"/>
      <c r="E18" s="642"/>
      <c r="F18" s="131"/>
      <c r="G18" s="650" t="s">
        <v>307</v>
      </c>
      <c r="H18" s="131"/>
      <c r="I18" s="642"/>
      <c r="J18" s="651"/>
      <c r="K18" s="464"/>
      <c r="L18" s="27" t="s">
        <v>40</v>
      </c>
      <c r="M18" s="133"/>
      <c r="N18" s="1302" t="s">
        <v>354</v>
      </c>
      <c r="O18" s="1303"/>
      <c r="P18" s="1306" t="s">
        <v>354</v>
      </c>
      <c r="Q18" s="1307"/>
      <c r="R18" s="1310" t="s">
        <v>354</v>
      </c>
      <c r="S18" s="1311"/>
      <c r="T18" s="502" t="s">
        <v>117</v>
      </c>
      <c r="U18" s="26"/>
      <c r="V18" s="27" t="s">
        <v>40</v>
      </c>
      <c r="W18" s="293"/>
      <c r="X18" s="1302" t="s">
        <v>354</v>
      </c>
      <c r="Y18" s="1303"/>
      <c r="Z18" s="1306" t="s">
        <v>354</v>
      </c>
      <c r="AA18" s="1307"/>
      <c r="AB18" s="1310" t="s">
        <v>354</v>
      </c>
      <c r="AC18" s="1311"/>
      <c r="AD18" s="650" t="s">
        <v>118</v>
      </c>
      <c r="AE18" s="642"/>
      <c r="AF18" s="644"/>
      <c r="AG18" s="1286" t="s">
        <v>354</v>
      </c>
      <c r="AH18" s="1287"/>
      <c r="AI18" s="1287"/>
      <c r="AJ18" s="1288"/>
      <c r="AL18" s="1492"/>
      <c r="AM18" s="1219"/>
      <c r="AN18" s="1220"/>
      <c r="AO18" s="1220"/>
      <c r="AP18" s="1220"/>
      <c r="AQ18" s="1220"/>
      <c r="AR18" s="1220"/>
      <c r="AS18" s="1220"/>
      <c r="AT18" s="1220"/>
      <c r="AU18" s="1220"/>
      <c r="AV18" s="1221"/>
      <c r="AW18" s="76" t="s">
        <v>73</v>
      </c>
      <c r="AX18" s="123"/>
      <c r="AY18" s="123"/>
      <c r="AZ18" s="123"/>
      <c r="BA18" s="123"/>
      <c r="BB18" s="523"/>
      <c r="BC18" s="1390"/>
      <c r="BD18" s="1391"/>
      <c r="BE18" s="1391"/>
      <c r="BF18" s="1392"/>
      <c r="BG18" s="1382"/>
      <c r="BH18" s="1394"/>
      <c r="BI18" s="1390"/>
      <c r="BJ18" s="1391"/>
      <c r="BK18" s="1391"/>
      <c r="BL18" s="1392"/>
      <c r="BM18" s="1382"/>
      <c r="BN18" s="1394"/>
      <c r="BO18" s="1390"/>
      <c r="BP18" s="1391"/>
      <c r="BQ18" s="1391"/>
      <c r="BR18" s="1392"/>
      <c r="BS18" s="1382"/>
      <c r="BT18" s="1383"/>
    </row>
    <row r="19" spans="1:74" ht="12.6" customHeight="1">
      <c r="A19" s="784">
        <v>18</v>
      </c>
      <c r="B19" s="1342"/>
      <c r="C19" s="641"/>
      <c r="D19" s="642"/>
      <c r="E19" s="642"/>
      <c r="F19" s="131"/>
      <c r="G19" s="657"/>
      <c r="H19" s="658"/>
      <c r="I19" s="646"/>
      <c r="J19" s="659"/>
      <c r="K19" s="481"/>
      <c r="L19" s="10"/>
      <c r="M19" s="45"/>
      <c r="N19" s="1304"/>
      <c r="O19" s="1305"/>
      <c r="P19" s="1308"/>
      <c r="Q19" s="1309"/>
      <c r="R19" s="1312"/>
      <c r="S19" s="1313"/>
      <c r="T19" s="631"/>
      <c r="U19" s="97"/>
      <c r="V19" s="10"/>
      <c r="W19" s="45"/>
      <c r="X19" s="1304"/>
      <c r="Y19" s="1305"/>
      <c r="Z19" s="1308"/>
      <c r="AA19" s="1309"/>
      <c r="AB19" s="1312"/>
      <c r="AC19" s="1313"/>
      <c r="AD19" s="657"/>
      <c r="AE19" s="646"/>
      <c r="AF19" s="660"/>
      <c r="AG19" s="1289"/>
      <c r="AH19" s="1290"/>
      <c r="AI19" s="1290"/>
      <c r="AJ19" s="1291"/>
      <c r="AL19" s="1492"/>
      <c r="AM19" s="48" t="s">
        <v>43</v>
      </c>
      <c r="AN19" s="92"/>
      <c r="AO19" s="92"/>
      <c r="AP19" s="92"/>
      <c r="AQ19" s="92"/>
      <c r="AR19" s="92"/>
      <c r="AS19" s="49"/>
      <c r="AT19" s="93"/>
      <c r="AU19" s="18"/>
      <c r="AV19" s="19"/>
      <c r="AW19" s="1029" t="s">
        <v>52</v>
      </c>
      <c r="AX19" s="1228"/>
      <c r="AY19" s="1228"/>
      <c r="AZ19" s="1228"/>
      <c r="BA19" s="1228"/>
      <c r="BB19" s="1384"/>
      <c r="BC19" s="1577">
        <v>21</v>
      </c>
      <c r="BD19" s="1578"/>
      <c r="BE19" s="1578"/>
      <c r="BF19" s="1578"/>
      <c r="BG19" s="1578"/>
      <c r="BH19" s="94" t="s">
        <v>368</v>
      </c>
      <c r="BI19" s="1577">
        <v>22</v>
      </c>
      <c r="BJ19" s="1578"/>
      <c r="BK19" s="1578"/>
      <c r="BL19" s="1578"/>
      <c r="BM19" s="1578"/>
      <c r="BN19" s="94" t="s">
        <v>368</v>
      </c>
      <c r="BO19" s="1577">
        <v>22</v>
      </c>
      <c r="BP19" s="1578"/>
      <c r="BQ19" s="1578"/>
      <c r="BR19" s="1578"/>
      <c r="BS19" s="1578"/>
      <c r="BT19" s="94" t="s">
        <v>368</v>
      </c>
    </row>
    <row r="20" spans="1:74" ht="12.6" customHeight="1">
      <c r="A20" s="784">
        <v>19</v>
      </c>
      <c r="B20" s="1342"/>
      <c r="C20" s="637" t="s">
        <v>295</v>
      </c>
      <c r="D20" s="47"/>
      <c r="E20" s="638"/>
      <c r="F20" s="649"/>
      <c r="G20" s="661" t="s">
        <v>291</v>
      </c>
      <c r="H20" s="662"/>
      <c r="I20" s="662"/>
      <c r="J20" s="663"/>
      <c r="K20" s="636"/>
      <c r="L20" s="129"/>
      <c r="M20" s="130"/>
      <c r="N20" s="12" t="s">
        <v>0</v>
      </c>
      <c r="O20" s="13"/>
      <c r="P20" s="12" t="s">
        <v>1</v>
      </c>
      <c r="Q20" s="14"/>
      <c r="R20" s="13" t="s">
        <v>6</v>
      </c>
      <c r="S20" s="13"/>
      <c r="T20" s="634"/>
      <c r="U20" s="49"/>
      <c r="V20" s="129"/>
      <c r="W20" s="635"/>
      <c r="X20" s="12" t="s">
        <v>0</v>
      </c>
      <c r="Y20" s="13"/>
      <c r="Z20" s="12" t="s">
        <v>1</v>
      </c>
      <c r="AA20" s="14"/>
      <c r="AB20" s="13" t="s">
        <v>6</v>
      </c>
      <c r="AC20" s="13"/>
      <c r="AD20" s="647"/>
      <c r="AE20" s="638"/>
      <c r="AF20" s="640"/>
      <c r="AG20" s="85"/>
      <c r="AH20" s="633"/>
      <c r="AI20" s="633"/>
      <c r="AJ20" s="739"/>
      <c r="AL20" s="1492"/>
      <c r="AM20" s="95" t="s">
        <v>328</v>
      </c>
      <c r="AN20" s="96"/>
      <c r="AO20" s="96"/>
      <c r="AP20" s="96"/>
      <c r="AQ20" s="96"/>
      <c r="AR20" s="96"/>
      <c r="AS20" s="97"/>
      <c r="AT20" s="79"/>
      <c r="AU20" s="98"/>
      <c r="AV20" s="99"/>
      <c r="AW20" s="1385"/>
      <c r="AX20" s="1229"/>
      <c r="AY20" s="1229"/>
      <c r="AZ20" s="1229"/>
      <c r="BA20" s="1229"/>
      <c r="BB20" s="1386"/>
      <c r="BC20" s="1579"/>
      <c r="BD20" s="1580"/>
      <c r="BE20" s="1580"/>
      <c r="BF20" s="1580"/>
      <c r="BG20" s="1580"/>
      <c r="BH20" s="100"/>
      <c r="BI20" s="1579"/>
      <c r="BJ20" s="1580"/>
      <c r="BK20" s="1580"/>
      <c r="BL20" s="1580"/>
      <c r="BM20" s="1580"/>
      <c r="BN20" s="100"/>
      <c r="BO20" s="1579"/>
      <c r="BP20" s="1580"/>
      <c r="BQ20" s="1580"/>
      <c r="BR20" s="1580"/>
      <c r="BS20" s="1580"/>
      <c r="BT20" s="100"/>
    </row>
    <row r="21" spans="1:74" ht="12.6" customHeight="1">
      <c r="A21" s="784">
        <v>20</v>
      </c>
      <c r="B21" s="1342"/>
      <c r="C21" s="641" t="s">
        <v>288</v>
      </c>
      <c r="D21" s="642"/>
      <c r="E21" s="642"/>
      <c r="F21" s="272"/>
      <c r="G21" s="664" t="s">
        <v>292</v>
      </c>
      <c r="H21" s="665"/>
      <c r="I21" s="665"/>
      <c r="J21" s="666"/>
      <c r="K21" s="464"/>
      <c r="L21" s="27" t="s">
        <v>40</v>
      </c>
      <c r="M21" s="133"/>
      <c r="N21" s="1551" t="s">
        <v>333</v>
      </c>
      <c r="O21" s="1552"/>
      <c r="P21" s="1551" t="s">
        <v>334</v>
      </c>
      <c r="Q21" s="1552"/>
      <c r="R21" s="1551" t="s">
        <v>357</v>
      </c>
      <c r="S21" s="1559"/>
      <c r="T21" s="502" t="s">
        <v>117</v>
      </c>
      <c r="U21" s="26"/>
      <c r="V21" s="27" t="s">
        <v>40</v>
      </c>
      <c r="W21" s="293"/>
      <c r="X21" s="1551" t="s">
        <v>336</v>
      </c>
      <c r="Y21" s="1552"/>
      <c r="Z21" s="1551" t="s">
        <v>339</v>
      </c>
      <c r="AA21" s="1552"/>
      <c r="AB21" s="1551" t="s">
        <v>358</v>
      </c>
      <c r="AC21" s="1559"/>
      <c r="AD21" s="650" t="s">
        <v>118</v>
      </c>
      <c r="AE21" s="642"/>
      <c r="AF21" s="644"/>
      <c r="AG21" s="1286">
        <v>68</v>
      </c>
      <c r="AH21" s="1287"/>
      <c r="AI21" s="1287"/>
      <c r="AJ21" s="1288"/>
      <c r="AL21" s="1492"/>
      <c r="AM21" s="1397" t="s">
        <v>81</v>
      </c>
      <c r="AN21" s="1477" t="s">
        <v>45</v>
      </c>
      <c r="AO21" s="1478"/>
      <c r="AP21" s="1478"/>
      <c r="AQ21" s="1478"/>
      <c r="AR21" s="1478"/>
      <c r="AS21" s="1478"/>
      <c r="AT21" s="1479"/>
      <c r="AU21" s="1405" t="s">
        <v>50</v>
      </c>
      <c r="AV21" s="1406"/>
      <c r="AW21" s="1407" t="s">
        <v>51</v>
      </c>
      <c r="AX21" s="1408"/>
      <c r="AY21" s="1408"/>
      <c r="AZ21" s="1408"/>
      <c r="BA21" s="1408"/>
      <c r="BB21" s="756"/>
      <c r="BC21" s="1585"/>
      <c r="BD21" s="1586"/>
      <c r="BE21" s="1586"/>
      <c r="BF21" s="1586"/>
      <c r="BG21" s="1586"/>
      <c r="BH21" s="756" t="s">
        <v>352</v>
      </c>
      <c r="BI21" s="1585">
        <v>-86953</v>
      </c>
      <c r="BJ21" s="1586"/>
      <c r="BK21" s="1586"/>
      <c r="BL21" s="1586"/>
      <c r="BM21" s="1586"/>
      <c r="BN21" s="756" t="s">
        <v>352</v>
      </c>
      <c r="BO21" s="1595"/>
      <c r="BP21" s="1596"/>
      <c r="BQ21" s="1596"/>
      <c r="BR21" s="1596"/>
      <c r="BS21" s="1596"/>
      <c r="BT21" s="756" t="s">
        <v>352</v>
      </c>
    </row>
    <row r="22" spans="1:74" ht="12.6" customHeight="1">
      <c r="A22" s="784">
        <v>21</v>
      </c>
      <c r="B22" s="1343"/>
      <c r="C22" s="645"/>
      <c r="D22" s="646"/>
      <c r="E22" s="646"/>
      <c r="F22" s="534"/>
      <c r="G22" s="667" t="s">
        <v>293</v>
      </c>
      <c r="H22" s="668"/>
      <c r="I22" s="668"/>
      <c r="J22" s="669"/>
      <c r="K22" s="481"/>
      <c r="L22" s="10"/>
      <c r="M22" s="45"/>
      <c r="N22" s="1553"/>
      <c r="O22" s="1554"/>
      <c r="P22" s="1553"/>
      <c r="Q22" s="1554"/>
      <c r="R22" s="1553"/>
      <c r="S22" s="1560"/>
      <c r="T22" s="631"/>
      <c r="U22" s="97"/>
      <c r="V22" s="10"/>
      <c r="W22" s="45"/>
      <c r="X22" s="1553"/>
      <c r="Y22" s="1554"/>
      <c r="Z22" s="1553"/>
      <c r="AA22" s="1554"/>
      <c r="AB22" s="1553"/>
      <c r="AC22" s="1560"/>
      <c r="AD22" s="657"/>
      <c r="AE22" s="646"/>
      <c r="AF22" s="660"/>
      <c r="AG22" s="1289"/>
      <c r="AH22" s="1290"/>
      <c r="AI22" s="1290"/>
      <c r="AJ22" s="1291"/>
      <c r="AL22" s="1492"/>
      <c r="AM22" s="1398"/>
      <c r="AN22" s="1480"/>
      <c r="AO22" s="1481"/>
      <c r="AP22" s="1481"/>
      <c r="AQ22" s="1481"/>
      <c r="AR22" s="1481"/>
      <c r="AS22" s="1481"/>
      <c r="AT22" s="1482"/>
      <c r="AU22" s="101" t="s">
        <v>71</v>
      </c>
      <c r="AV22" s="102"/>
      <c r="AW22" s="1581">
        <v>365200</v>
      </c>
      <c r="AX22" s="1582"/>
      <c r="AY22" s="1582"/>
      <c r="AZ22" s="1582"/>
      <c r="BA22" s="1582"/>
      <c r="BB22" s="757" t="s">
        <v>39</v>
      </c>
      <c r="BC22" s="1581">
        <v>365200</v>
      </c>
      <c r="BD22" s="1582"/>
      <c r="BE22" s="1582"/>
      <c r="BF22" s="1582"/>
      <c r="BG22" s="1582"/>
      <c r="BH22" s="757" t="s">
        <v>352</v>
      </c>
      <c r="BI22" s="1581">
        <v>0</v>
      </c>
      <c r="BJ22" s="1582"/>
      <c r="BK22" s="1582"/>
      <c r="BL22" s="1582"/>
      <c r="BM22" s="1582"/>
      <c r="BN22" s="757" t="s">
        <v>352</v>
      </c>
      <c r="BO22" s="1597">
        <v>0</v>
      </c>
      <c r="BP22" s="1598"/>
      <c r="BQ22" s="1598"/>
      <c r="BR22" s="1598"/>
      <c r="BS22" s="1598"/>
      <c r="BT22" s="757" t="s">
        <v>352</v>
      </c>
      <c r="BV22" s="701" t="str">
        <f>IF(AND(AN21&lt;&gt;"",AW22="",SUM(BC21:BT22)&lt;&gt;0),"←本来の支給額を入力してください","")</f>
        <v/>
      </c>
    </row>
    <row r="23" spans="1:74" ht="12.6" customHeight="1">
      <c r="A23" s="784">
        <v>22</v>
      </c>
      <c r="B23" s="670"/>
      <c r="C23" s="670"/>
      <c r="D23" s="670"/>
      <c r="E23" s="670"/>
      <c r="F23" s="670"/>
      <c r="G23" s="670"/>
      <c r="H23" s="670"/>
      <c r="I23" s="670"/>
      <c r="J23" s="96"/>
      <c r="K23" s="96"/>
      <c r="L23" s="96"/>
      <c r="M23" s="96"/>
      <c r="N23" s="96"/>
      <c r="O23" s="96"/>
      <c r="P23" s="96"/>
      <c r="Q23" s="96"/>
      <c r="R23" s="96"/>
      <c r="S23" s="96"/>
      <c r="T23" s="96"/>
      <c r="U23" s="96"/>
      <c r="V23" s="96"/>
      <c r="W23" s="96"/>
      <c r="X23" s="96"/>
      <c r="Y23" s="96"/>
      <c r="Z23" s="96"/>
      <c r="AA23" s="96"/>
      <c r="AB23" s="96"/>
      <c r="AC23" s="671"/>
      <c r="AD23" s="671"/>
      <c r="AE23" s="670"/>
      <c r="AF23" s="670"/>
      <c r="AG23" s="670"/>
      <c r="AH23" s="670"/>
      <c r="AI23" s="670"/>
      <c r="AJ23" s="670"/>
      <c r="AL23" s="1492"/>
      <c r="AM23" s="1398"/>
      <c r="AN23" s="1589" t="s">
        <v>310</v>
      </c>
      <c r="AO23" s="1590"/>
      <c r="AP23" s="1590"/>
      <c r="AQ23" s="1590"/>
      <c r="AR23" s="1590"/>
      <c r="AS23" s="1590"/>
      <c r="AT23" s="1591"/>
      <c r="AU23" s="1282" t="s">
        <v>50</v>
      </c>
      <c r="AV23" s="1283"/>
      <c r="AW23" s="1378" t="s">
        <v>51</v>
      </c>
      <c r="AX23" s="1379"/>
      <c r="AY23" s="1379"/>
      <c r="AZ23" s="1379"/>
      <c r="BA23" s="1379"/>
      <c r="BB23" s="757"/>
      <c r="BC23" s="1581"/>
      <c r="BD23" s="1582"/>
      <c r="BE23" s="1582"/>
      <c r="BF23" s="1582"/>
      <c r="BG23" s="1582"/>
      <c r="BH23" s="757" t="s">
        <v>352</v>
      </c>
      <c r="BI23" s="1581"/>
      <c r="BJ23" s="1582"/>
      <c r="BK23" s="1582"/>
      <c r="BL23" s="1582"/>
      <c r="BM23" s="1582"/>
      <c r="BN23" s="757" t="s">
        <v>352</v>
      </c>
      <c r="BO23" s="1597"/>
      <c r="BP23" s="1598"/>
      <c r="BQ23" s="1598"/>
      <c r="BR23" s="1598"/>
      <c r="BS23" s="1598"/>
      <c r="BT23" s="757" t="s">
        <v>352</v>
      </c>
    </row>
    <row r="24" spans="1:74" ht="12.6" customHeight="1">
      <c r="A24" s="784">
        <v>23</v>
      </c>
      <c r="B24" s="1491" t="s">
        <v>308</v>
      </c>
      <c r="C24" s="59" t="s">
        <v>312</v>
      </c>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1"/>
      <c r="AL24" s="1492"/>
      <c r="AM24" s="1398"/>
      <c r="AN24" s="1592"/>
      <c r="AO24" s="1593"/>
      <c r="AP24" s="1593"/>
      <c r="AQ24" s="1593"/>
      <c r="AR24" s="1593"/>
      <c r="AS24" s="1593"/>
      <c r="AT24" s="1594"/>
      <c r="AU24" s="103" t="s">
        <v>71</v>
      </c>
      <c r="AV24" s="104"/>
      <c r="AW24" s="1587">
        <v>17982</v>
      </c>
      <c r="AX24" s="1588"/>
      <c r="AY24" s="1588"/>
      <c r="AZ24" s="1588"/>
      <c r="BA24" s="1588"/>
      <c r="BB24" s="758" t="s">
        <v>39</v>
      </c>
      <c r="BC24" s="1587">
        <v>17982</v>
      </c>
      <c r="BD24" s="1588"/>
      <c r="BE24" s="1588"/>
      <c r="BF24" s="1588"/>
      <c r="BG24" s="1588"/>
      <c r="BH24" s="758" t="s">
        <v>352</v>
      </c>
      <c r="BI24" s="1587">
        <v>0</v>
      </c>
      <c r="BJ24" s="1588"/>
      <c r="BK24" s="1588"/>
      <c r="BL24" s="1588"/>
      <c r="BM24" s="1588"/>
      <c r="BN24" s="758" t="s">
        <v>352</v>
      </c>
      <c r="BO24" s="1601">
        <v>0</v>
      </c>
      <c r="BP24" s="1602"/>
      <c r="BQ24" s="1602"/>
      <c r="BR24" s="1602"/>
      <c r="BS24" s="1602"/>
      <c r="BT24" s="758" t="s">
        <v>352</v>
      </c>
      <c r="BV24" s="701" t="str">
        <f>IF(AND(AN23&lt;&gt;"",AW24="",SUM(BC23:BT24)&lt;&gt;0),"←本来の支給額を入力してください","")</f>
        <v/>
      </c>
    </row>
    <row r="25" spans="1:74" ht="12.6" customHeight="1">
      <c r="A25" s="784">
        <v>23</v>
      </c>
      <c r="B25" s="1492"/>
      <c r="C25" s="62"/>
      <c r="D25" s="63" t="s">
        <v>313</v>
      </c>
      <c r="E25" s="63"/>
      <c r="F25" s="63"/>
      <c r="G25" s="63"/>
      <c r="H25" s="63"/>
      <c r="I25" s="63"/>
      <c r="J25" s="63"/>
      <c r="K25" s="63"/>
      <c r="L25" s="63"/>
      <c r="M25" s="63"/>
      <c r="N25" s="63"/>
      <c r="O25" s="63"/>
      <c r="P25" s="63"/>
      <c r="Q25" s="63"/>
      <c r="R25" s="63"/>
      <c r="S25" s="63"/>
      <c r="T25" s="63"/>
      <c r="U25" s="63"/>
      <c r="V25" s="63"/>
      <c r="W25" s="63"/>
      <c r="X25" s="63"/>
      <c r="Y25" s="59" t="s">
        <v>378</v>
      </c>
      <c r="Z25" s="60"/>
      <c r="AA25" s="60"/>
      <c r="AB25" s="60"/>
      <c r="AC25" s="60"/>
      <c r="AD25" s="60"/>
      <c r="AE25" s="60"/>
      <c r="AF25" s="60"/>
      <c r="AG25" s="60"/>
      <c r="AH25" s="60"/>
      <c r="AI25" s="60"/>
      <c r="AJ25" s="61"/>
      <c r="AL25" s="1492"/>
      <c r="AM25" s="1398"/>
      <c r="AN25" s="1480" t="s">
        <v>8</v>
      </c>
      <c r="AO25" s="1481"/>
      <c r="AP25" s="1481"/>
      <c r="AQ25" s="1481"/>
      <c r="AR25" s="1481"/>
      <c r="AS25" s="1481"/>
      <c r="AT25" s="1482"/>
      <c r="AU25" s="1457" t="s">
        <v>50</v>
      </c>
      <c r="AV25" s="1458"/>
      <c r="AW25" s="1411" t="s">
        <v>51</v>
      </c>
      <c r="AX25" s="1412"/>
      <c r="AY25" s="1412"/>
      <c r="AZ25" s="1412"/>
      <c r="BA25" s="1412"/>
      <c r="BB25" s="759"/>
      <c r="BC25" s="1583"/>
      <c r="BD25" s="1584"/>
      <c r="BE25" s="1584"/>
      <c r="BF25" s="1584"/>
      <c r="BG25" s="1584"/>
      <c r="BH25" s="759" t="s">
        <v>352</v>
      </c>
      <c r="BI25" s="1583">
        <v>-3096</v>
      </c>
      <c r="BJ25" s="1584"/>
      <c r="BK25" s="1584"/>
      <c r="BL25" s="1584"/>
      <c r="BM25" s="1584"/>
      <c r="BN25" s="759" t="s">
        <v>352</v>
      </c>
      <c r="BO25" s="1599"/>
      <c r="BP25" s="1600"/>
      <c r="BQ25" s="1600"/>
      <c r="BR25" s="1600"/>
      <c r="BS25" s="1600"/>
      <c r="BT25" s="759" t="s">
        <v>352</v>
      </c>
    </row>
    <row r="26" spans="1:74" ht="12.6" customHeight="1">
      <c r="A26" s="784">
        <v>25</v>
      </c>
      <c r="B26" s="1492"/>
      <c r="C26" s="672"/>
      <c r="D26" s="322" t="s">
        <v>332</v>
      </c>
      <c r="E26" s="322"/>
      <c r="F26" s="322"/>
      <c r="G26" s="322"/>
      <c r="H26" s="322"/>
      <c r="I26" s="322"/>
      <c r="J26" s="322"/>
      <c r="K26" s="322"/>
      <c r="L26" s="322"/>
      <c r="M26" s="322"/>
      <c r="N26" s="322"/>
      <c r="O26" s="322"/>
      <c r="P26" s="322"/>
      <c r="Q26" s="322"/>
      <c r="R26" s="322"/>
      <c r="S26" s="322"/>
      <c r="T26" s="322"/>
      <c r="U26" s="322"/>
      <c r="V26" s="322"/>
      <c r="W26" s="322"/>
      <c r="X26" s="322"/>
      <c r="Y26" s="1529" t="s">
        <v>4</v>
      </c>
      <c r="Z26" s="1530"/>
      <c r="AA26" s="1530"/>
      <c r="AB26" s="1531" t="s">
        <v>5</v>
      </c>
      <c r="AC26" s="1531"/>
      <c r="AD26" s="1531"/>
      <c r="AE26" s="1531" t="str">
        <f>+証明書!AE26</f>
        <v>終日有休</v>
      </c>
      <c r="AF26" s="1531"/>
      <c r="AG26" s="1531"/>
      <c r="AH26" s="1530" t="s">
        <v>78</v>
      </c>
      <c r="AI26" s="1530"/>
      <c r="AJ26" s="1532"/>
      <c r="AL26" s="1492"/>
      <c r="AM26" s="1398"/>
      <c r="AN26" s="1480"/>
      <c r="AO26" s="1481"/>
      <c r="AP26" s="1481"/>
      <c r="AQ26" s="1481"/>
      <c r="AR26" s="1481"/>
      <c r="AS26" s="1481"/>
      <c r="AT26" s="1482"/>
      <c r="AU26" s="101" t="s">
        <v>71</v>
      </c>
      <c r="AV26" s="102"/>
      <c r="AW26" s="1581">
        <v>13000</v>
      </c>
      <c r="AX26" s="1582"/>
      <c r="AY26" s="1582"/>
      <c r="AZ26" s="1582"/>
      <c r="BA26" s="1582"/>
      <c r="BB26" s="757" t="s">
        <v>39</v>
      </c>
      <c r="BC26" s="1581">
        <v>13000</v>
      </c>
      <c r="BD26" s="1582"/>
      <c r="BE26" s="1582"/>
      <c r="BF26" s="1582"/>
      <c r="BG26" s="1582"/>
      <c r="BH26" s="757" t="s">
        <v>352</v>
      </c>
      <c r="BI26" s="1581">
        <v>0</v>
      </c>
      <c r="BJ26" s="1582"/>
      <c r="BK26" s="1582"/>
      <c r="BL26" s="1582"/>
      <c r="BM26" s="1582"/>
      <c r="BN26" s="757" t="s">
        <v>352</v>
      </c>
      <c r="BO26" s="1597">
        <v>0</v>
      </c>
      <c r="BP26" s="1598"/>
      <c r="BQ26" s="1598"/>
      <c r="BR26" s="1598"/>
      <c r="BS26" s="1598"/>
      <c r="BT26" s="757" t="s">
        <v>352</v>
      </c>
      <c r="BV26" s="701" t="str">
        <f>IF(AND(AN25&lt;&gt;"",AW26="",SUM(BC25:BT26)&lt;&gt;0),"←本来の支給額を入力してください","")</f>
        <v/>
      </c>
    </row>
    <row r="27" spans="1:74" ht="12.6" customHeight="1">
      <c r="A27" s="784">
        <v>26</v>
      </c>
      <c r="B27" s="1492"/>
      <c r="C27" s="589"/>
      <c r="D27" s="49"/>
      <c r="E27" s="18"/>
      <c r="F27" s="50"/>
      <c r="G27" s="18"/>
      <c r="H27" s="18"/>
      <c r="I27" s="673">
        <v>44866</v>
      </c>
      <c r="J27" s="673">
        <v>44867</v>
      </c>
      <c r="K27" s="673">
        <v>44868</v>
      </c>
      <c r="L27" s="673">
        <v>44869</v>
      </c>
      <c r="M27" s="673">
        <v>44870</v>
      </c>
      <c r="N27" s="673">
        <v>44871</v>
      </c>
      <c r="O27" s="673">
        <v>44872</v>
      </c>
      <c r="P27" s="673">
        <v>44873</v>
      </c>
      <c r="Q27" s="673">
        <v>44874</v>
      </c>
      <c r="R27" s="673">
        <v>44875</v>
      </c>
      <c r="S27" s="673">
        <v>44876</v>
      </c>
      <c r="T27" s="673">
        <v>44877</v>
      </c>
      <c r="U27" s="673">
        <v>44878</v>
      </c>
      <c r="V27" s="673">
        <v>44879</v>
      </c>
      <c r="W27" s="673">
        <v>44880</v>
      </c>
      <c r="X27" s="674">
        <v>44881</v>
      </c>
      <c r="Y27" s="1258">
        <v>0</v>
      </c>
      <c r="Z27" s="1259"/>
      <c r="AA27" s="403"/>
      <c r="AB27" s="1262">
        <v>1</v>
      </c>
      <c r="AC27" s="1263"/>
      <c r="AD27" s="740"/>
      <c r="AE27" s="1262">
        <v>0</v>
      </c>
      <c r="AF27" s="1263"/>
      <c r="AG27" s="740"/>
      <c r="AH27" s="1259">
        <v>5</v>
      </c>
      <c r="AI27" s="1259"/>
      <c r="AJ27" s="94"/>
      <c r="AL27" s="1492"/>
      <c r="AM27" s="1398"/>
      <c r="AN27" s="1589" t="s">
        <v>9</v>
      </c>
      <c r="AO27" s="1590"/>
      <c r="AP27" s="1590"/>
      <c r="AQ27" s="1590"/>
      <c r="AR27" s="1590"/>
      <c r="AS27" s="1590"/>
      <c r="AT27" s="1591"/>
      <c r="AU27" s="1282" t="s">
        <v>50</v>
      </c>
      <c r="AV27" s="1283"/>
      <c r="AW27" s="1378" t="s">
        <v>51</v>
      </c>
      <c r="AX27" s="1379"/>
      <c r="AY27" s="1379"/>
      <c r="AZ27" s="1379"/>
      <c r="BA27" s="1379"/>
      <c r="BB27" s="757"/>
      <c r="BC27" s="1581"/>
      <c r="BD27" s="1582"/>
      <c r="BE27" s="1582"/>
      <c r="BF27" s="1582"/>
      <c r="BG27" s="1582"/>
      <c r="BH27" s="757" t="s">
        <v>352</v>
      </c>
      <c r="BI27" s="1581">
        <v>-6429</v>
      </c>
      <c r="BJ27" s="1582"/>
      <c r="BK27" s="1582"/>
      <c r="BL27" s="1582"/>
      <c r="BM27" s="1582"/>
      <c r="BN27" s="757" t="s">
        <v>352</v>
      </c>
      <c r="BO27" s="1597"/>
      <c r="BP27" s="1598"/>
      <c r="BQ27" s="1598"/>
      <c r="BR27" s="1598"/>
      <c r="BS27" s="1598"/>
      <c r="BT27" s="757" t="s">
        <v>352</v>
      </c>
    </row>
    <row r="28" spans="1:74" ht="12.6" customHeight="1">
      <c r="A28" s="784">
        <v>27</v>
      </c>
      <c r="B28" s="1492"/>
      <c r="C28" s="57"/>
      <c r="D28" s="35"/>
      <c r="E28" s="528" t="s">
        <v>355</v>
      </c>
      <c r="F28" s="590"/>
      <c r="G28" s="528" t="s">
        <v>356</v>
      </c>
      <c r="H28" s="528"/>
      <c r="I28" s="785" t="s">
        <v>344</v>
      </c>
      <c r="J28" s="785" t="s">
        <v>344</v>
      </c>
      <c r="K28" s="785" t="s">
        <v>344</v>
      </c>
      <c r="L28" s="785" t="s">
        <v>344</v>
      </c>
      <c r="M28" s="785" t="s">
        <v>344</v>
      </c>
      <c r="N28" s="785" t="s">
        <v>345</v>
      </c>
      <c r="O28" s="785" t="s">
        <v>344</v>
      </c>
      <c r="P28" s="785" t="s">
        <v>345</v>
      </c>
      <c r="Q28" s="785" t="s">
        <v>344</v>
      </c>
      <c r="R28" s="785" t="s">
        <v>346</v>
      </c>
      <c r="S28" s="785" t="s">
        <v>344</v>
      </c>
      <c r="T28" s="785" t="s">
        <v>344</v>
      </c>
      <c r="U28" s="785" t="s">
        <v>345</v>
      </c>
      <c r="V28" s="785" t="s">
        <v>344</v>
      </c>
      <c r="W28" s="785" t="s">
        <v>344</v>
      </c>
      <c r="X28" s="785" t="s">
        <v>344</v>
      </c>
      <c r="Y28" s="1260"/>
      <c r="Z28" s="1261"/>
      <c r="AA28" s="134" t="s">
        <v>368</v>
      </c>
      <c r="AB28" s="1264"/>
      <c r="AC28" s="1265"/>
      <c r="AD28" s="741" t="s">
        <v>368</v>
      </c>
      <c r="AE28" s="1264"/>
      <c r="AF28" s="1265"/>
      <c r="AG28" s="741" t="s">
        <v>368</v>
      </c>
      <c r="AH28" s="1261"/>
      <c r="AI28" s="1261"/>
      <c r="AJ28" s="594" t="s">
        <v>368</v>
      </c>
      <c r="AL28" s="1492"/>
      <c r="AM28" s="1398"/>
      <c r="AN28" s="1592"/>
      <c r="AO28" s="1593"/>
      <c r="AP28" s="1593"/>
      <c r="AQ28" s="1593"/>
      <c r="AR28" s="1593"/>
      <c r="AS28" s="1593"/>
      <c r="AT28" s="1594"/>
      <c r="AU28" s="103" t="s">
        <v>71</v>
      </c>
      <c r="AV28" s="104"/>
      <c r="AW28" s="1587">
        <v>27000</v>
      </c>
      <c r="AX28" s="1588"/>
      <c r="AY28" s="1588"/>
      <c r="AZ28" s="1588"/>
      <c r="BA28" s="1588"/>
      <c r="BB28" s="758" t="s">
        <v>39</v>
      </c>
      <c r="BC28" s="1587">
        <v>27000</v>
      </c>
      <c r="BD28" s="1588"/>
      <c r="BE28" s="1588"/>
      <c r="BF28" s="1588"/>
      <c r="BG28" s="1588"/>
      <c r="BH28" s="758" t="s">
        <v>352</v>
      </c>
      <c r="BI28" s="1587">
        <v>0</v>
      </c>
      <c r="BJ28" s="1588"/>
      <c r="BK28" s="1588"/>
      <c r="BL28" s="1588"/>
      <c r="BM28" s="1588"/>
      <c r="BN28" s="758" t="s">
        <v>352</v>
      </c>
      <c r="BO28" s="1601">
        <v>0</v>
      </c>
      <c r="BP28" s="1602"/>
      <c r="BQ28" s="1602"/>
      <c r="BR28" s="1602"/>
      <c r="BS28" s="1602"/>
      <c r="BT28" s="758" t="s">
        <v>352</v>
      </c>
      <c r="BV28" s="701" t="str">
        <f>IF(AND(AN27&lt;&gt;"",AW28="",SUM(BC27:BT28)&lt;&gt;0),"←本来の支給額を入力してください","")</f>
        <v/>
      </c>
    </row>
    <row r="29" spans="1:74" ht="12.6" customHeight="1">
      <c r="A29" s="784">
        <v>28</v>
      </c>
      <c r="B29" s="1492"/>
      <c r="C29" s="1292">
        <v>44866</v>
      </c>
      <c r="D29" s="1293"/>
      <c r="E29" s="1293"/>
      <c r="F29" s="1294"/>
      <c r="G29" s="1298">
        <v>44866</v>
      </c>
      <c r="H29" s="1299"/>
      <c r="I29" s="675">
        <v>44882</v>
      </c>
      <c r="J29" s="675">
        <v>44883</v>
      </c>
      <c r="K29" s="675">
        <v>44884</v>
      </c>
      <c r="L29" s="675">
        <v>44885</v>
      </c>
      <c r="M29" s="675">
        <v>44886</v>
      </c>
      <c r="N29" s="675">
        <v>44887</v>
      </c>
      <c r="O29" s="675">
        <v>44888</v>
      </c>
      <c r="P29" s="675">
        <v>44889</v>
      </c>
      <c r="Q29" s="675">
        <v>44890</v>
      </c>
      <c r="R29" s="675">
        <v>44891</v>
      </c>
      <c r="S29" s="675">
        <v>44892</v>
      </c>
      <c r="T29" s="675">
        <v>44893</v>
      </c>
      <c r="U29" s="675">
        <v>44894</v>
      </c>
      <c r="V29" s="675">
        <v>44895</v>
      </c>
      <c r="W29" s="675" t="s">
        <v>354</v>
      </c>
      <c r="X29" s="676"/>
      <c r="Y29" s="1284">
        <v>15</v>
      </c>
      <c r="Z29" s="1270"/>
      <c r="AA29" s="352"/>
      <c r="AB29" s="1266">
        <v>9</v>
      </c>
      <c r="AC29" s="1267"/>
      <c r="AD29" s="773"/>
      <c r="AE29" s="1266">
        <v>1</v>
      </c>
      <c r="AF29" s="1267"/>
      <c r="AG29" s="773"/>
      <c r="AH29" s="1270">
        <v>5</v>
      </c>
      <c r="AI29" s="1270"/>
      <c r="AJ29" s="774"/>
      <c r="AL29" s="1492"/>
      <c r="AM29" s="1398"/>
      <c r="AN29" s="1589" t="s">
        <v>31</v>
      </c>
      <c r="AO29" s="1590"/>
      <c r="AP29" s="1590"/>
      <c r="AQ29" s="1590"/>
      <c r="AR29" s="1590"/>
      <c r="AS29" s="1590"/>
      <c r="AT29" s="1591"/>
      <c r="AU29" s="1282" t="s">
        <v>50</v>
      </c>
      <c r="AV29" s="1283"/>
      <c r="AW29" s="1273" t="s">
        <v>51</v>
      </c>
      <c r="AX29" s="1274"/>
      <c r="AY29" s="1274"/>
      <c r="AZ29" s="1274"/>
      <c r="BA29" s="1274"/>
      <c r="BB29" s="759"/>
      <c r="BC29" s="1587"/>
      <c r="BD29" s="1588"/>
      <c r="BE29" s="1588"/>
      <c r="BF29" s="1588"/>
      <c r="BG29" s="1588"/>
      <c r="BH29" s="759" t="s">
        <v>352</v>
      </c>
      <c r="BI29" s="1587">
        <v>-2858</v>
      </c>
      <c r="BJ29" s="1588"/>
      <c r="BK29" s="1588"/>
      <c r="BL29" s="1588"/>
      <c r="BM29" s="1588"/>
      <c r="BN29" s="759" t="s">
        <v>352</v>
      </c>
      <c r="BO29" s="1601"/>
      <c r="BP29" s="1602"/>
      <c r="BQ29" s="1602"/>
      <c r="BR29" s="1602"/>
      <c r="BS29" s="1602"/>
      <c r="BT29" s="759" t="s">
        <v>352</v>
      </c>
    </row>
    <row r="30" spans="1:74" ht="12.6" customHeight="1">
      <c r="A30" s="784">
        <v>29</v>
      </c>
      <c r="B30" s="1492"/>
      <c r="C30" s="1295"/>
      <c r="D30" s="1296"/>
      <c r="E30" s="1296"/>
      <c r="F30" s="1297"/>
      <c r="G30" s="1300"/>
      <c r="H30" s="1301"/>
      <c r="I30" s="786" t="s">
        <v>344</v>
      </c>
      <c r="J30" s="786" t="s">
        <v>345</v>
      </c>
      <c r="K30" s="786" t="s">
        <v>344</v>
      </c>
      <c r="L30" s="786" t="s">
        <v>345</v>
      </c>
      <c r="M30" s="786" t="s">
        <v>344</v>
      </c>
      <c r="N30" s="786" t="s">
        <v>345</v>
      </c>
      <c r="O30" s="786" t="s">
        <v>345</v>
      </c>
      <c r="P30" s="786" t="s">
        <v>345</v>
      </c>
      <c r="Q30" s="786" t="s">
        <v>347</v>
      </c>
      <c r="R30" s="786" t="s">
        <v>347</v>
      </c>
      <c r="S30" s="786" t="s">
        <v>347</v>
      </c>
      <c r="T30" s="786" t="s">
        <v>347</v>
      </c>
      <c r="U30" s="786" t="s">
        <v>347</v>
      </c>
      <c r="V30" s="786" t="s">
        <v>345</v>
      </c>
      <c r="W30" s="786"/>
      <c r="X30" s="677"/>
      <c r="Y30" s="1285"/>
      <c r="Z30" s="1271"/>
      <c r="AA30" s="336" t="s">
        <v>368</v>
      </c>
      <c r="AB30" s="1268"/>
      <c r="AC30" s="1269"/>
      <c r="AD30" s="742" t="s">
        <v>368</v>
      </c>
      <c r="AE30" s="1268"/>
      <c r="AF30" s="1269"/>
      <c r="AG30" s="742" t="s">
        <v>368</v>
      </c>
      <c r="AH30" s="1271"/>
      <c r="AI30" s="1271"/>
      <c r="AJ30" s="595" t="s">
        <v>368</v>
      </c>
      <c r="AL30" s="1492"/>
      <c r="AM30" s="1398"/>
      <c r="AN30" s="1592"/>
      <c r="AO30" s="1593"/>
      <c r="AP30" s="1593"/>
      <c r="AQ30" s="1593"/>
      <c r="AR30" s="1593"/>
      <c r="AS30" s="1593"/>
      <c r="AT30" s="1594"/>
      <c r="AU30" s="101" t="s">
        <v>71</v>
      </c>
      <c r="AV30" s="102"/>
      <c r="AW30" s="1587">
        <v>12000</v>
      </c>
      <c r="AX30" s="1588"/>
      <c r="AY30" s="1588"/>
      <c r="AZ30" s="1588"/>
      <c r="BA30" s="1588"/>
      <c r="BB30" s="757" t="s">
        <v>39</v>
      </c>
      <c r="BC30" s="1587">
        <v>12000</v>
      </c>
      <c r="BD30" s="1588"/>
      <c r="BE30" s="1588"/>
      <c r="BF30" s="1588"/>
      <c r="BG30" s="1588"/>
      <c r="BH30" s="757" t="s">
        <v>352</v>
      </c>
      <c r="BI30" s="1587">
        <v>0</v>
      </c>
      <c r="BJ30" s="1588"/>
      <c r="BK30" s="1588"/>
      <c r="BL30" s="1588"/>
      <c r="BM30" s="1588"/>
      <c r="BN30" s="757" t="s">
        <v>352</v>
      </c>
      <c r="BO30" s="1601">
        <v>0</v>
      </c>
      <c r="BP30" s="1602"/>
      <c r="BQ30" s="1602"/>
      <c r="BR30" s="1602"/>
      <c r="BS30" s="1602"/>
      <c r="BT30" s="757" t="s">
        <v>352</v>
      </c>
      <c r="BV30" s="701" t="str">
        <f>IF(AND(AN29&lt;&gt;"",AW30="",SUM(BC29:BT30)&lt;&gt;0),"←本来の支給額を入力してください","")</f>
        <v/>
      </c>
    </row>
    <row r="31" spans="1:74" ht="12.6" customHeight="1">
      <c r="A31" s="784">
        <v>30</v>
      </c>
      <c r="B31" s="1492"/>
      <c r="C31" s="589"/>
      <c r="D31" s="49"/>
      <c r="E31" s="18"/>
      <c r="F31" s="50"/>
      <c r="G31" s="18"/>
      <c r="H31" s="18"/>
      <c r="I31" s="673">
        <v>44896</v>
      </c>
      <c r="J31" s="673">
        <v>44897</v>
      </c>
      <c r="K31" s="673">
        <v>44898</v>
      </c>
      <c r="L31" s="673">
        <v>44899</v>
      </c>
      <c r="M31" s="673">
        <v>44900</v>
      </c>
      <c r="N31" s="673">
        <v>44901</v>
      </c>
      <c r="O31" s="673">
        <v>44902</v>
      </c>
      <c r="P31" s="673">
        <v>44903</v>
      </c>
      <c r="Q31" s="673">
        <v>44904</v>
      </c>
      <c r="R31" s="673">
        <v>44905</v>
      </c>
      <c r="S31" s="673">
        <v>44906</v>
      </c>
      <c r="T31" s="673">
        <v>44907</v>
      </c>
      <c r="U31" s="673">
        <v>44908</v>
      </c>
      <c r="V31" s="673">
        <v>44909</v>
      </c>
      <c r="W31" s="673">
        <v>44910</v>
      </c>
      <c r="X31" s="674">
        <v>44911</v>
      </c>
      <c r="Y31" s="1258">
        <v>0</v>
      </c>
      <c r="Z31" s="1259"/>
      <c r="AA31" s="403"/>
      <c r="AB31" s="1262">
        <v>0</v>
      </c>
      <c r="AC31" s="1263"/>
      <c r="AD31" s="740"/>
      <c r="AE31" s="1262">
        <v>0</v>
      </c>
      <c r="AF31" s="1263"/>
      <c r="AG31" s="740"/>
      <c r="AH31" s="1259">
        <v>31</v>
      </c>
      <c r="AI31" s="1259"/>
      <c r="AJ31" s="94"/>
      <c r="AL31" s="1492"/>
      <c r="AM31" s="1398"/>
      <c r="AN31" s="1589" t="s">
        <v>26</v>
      </c>
      <c r="AO31" s="1590"/>
      <c r="AP31" s="1590"/>
      <c r="AQ31" s="1590"/>
      <c r="AR31" s="1590"/>
      <c r="AS31" s="1590"/>
      <c r="AT31" s="1591"/>
      <c r="AU31" s="1282" t="s">
        <v>50</v>
      </c>
      <c r="AV31" s="1283"/>
      <c r="AW31" s="1378" t="s">
        <v>51</v>
      </c>
      <c r="AX31" s="1379"/>
      <c r="AY31" s="1379"/>
      <c r="AZ31" s="1379"/>
      <c r="BA31" s="1379"/>
      <c r="BB31" s="757"/>
      <c r="BC31" s="1581"/>
      <c r="BD31" s="1582"/>
      <c r="BE31" s="1582"/>
      <c r="BF31" s="1582"/>
      <c r="BG31" s="1582"/>
      <c r="BH31" s="757" t="s">
        <v>352</v>
      </c>
      <c r="BI31" s="1581">
        <v>-1191</v>
      </c>
      <c r="BJ31" s="1582"/>
      <c r="BK31" s="1582"/>
      <c r="BL31" s="1582"/>
      <c r="BM31" s="1582"/>
      <c r="BN31" s="757" t="s">
        <v>352</v>
      </c>
      <c r="BO31" s="1597"/>
      <c r="BP31" s="1598"/>
      <c r="BQ31" s="1598"/>
      <c r="BR31" s="1598"/>
      <c r="BS31" s="1598"/>
      <c r="BT31" s="757" t="s">
        <v>352</v>
      </c>
    </row>
    <row r="32" spans="1:74" ht="12.6" customHeight="1">
      <c r="A32" s="784">
        <v>31</v>
      </c>
      <c r="B32" s="1492"/>
      <c r="C32" s="57"/>
      <c r="D32" s="35"/>
      <c r="E32" s="528" t="s">
        <v>355</v>
      </c>
      <c r="F32" s="590"/>
      <c r="G32" s="528" t="s">
        <v>356</v>
      </c>
      <c r="H32" s="528"/>
      <c r="I32" s="785" t="s">
        <v>347</v>
      </c>
      <c r="J32" s="785" t="s">
        <v>347</v>
      </c>
      <c r="K32" s="785" t="s">
        <v>347</v>
      </c>
      <c r="L32" s="785" t="s">
        <v>347</v>
      </c>
      <c r="M32" s="785" t="s">
        <v>347</v>
      </c>
      <c r="N32" s="785" t="s">
        <v>347</v>
      </c>
      <c r="O32" s="785" t="s">
        <v>347</v>
      </c>
      <c r="P32" s="785" t="s">
        <v>347</v>
      </c>
      <c r="Q32" s="785" t="s">
        <v>347</v>
      </c>
      <c r="R32" s="785" t="s">
        <v>347</v>
      </c>
      <c r="S32" s="785" t="s">
        <v>347</v>
      </c>
      <c r="T32" s="785" t="s">
        <v>347</v>
      </c>
      <c r="U32" s="785" t="s">
        <v>347</v>
      </c>
      <c r="V32" s="785" t="s">
        <v>347</v>
      </c>
      <c r="W32" s="785" t="s">
        <v>347</v>
      </c>
      <c r="X32" s="785" t="s">
        <v>347</v>
      </c>
      <c r="Y32" s="1260"/>
      <c r="Z32" s="1261"/>
      <c r="AA32" s="134" t="s">
        <v>368</v>
      </c>
      <c r="AB32" s="1264"/>
      <c r="AC32" s="1265"/>
      <c r="AD32" s="741" t="s">
        <v>368</v>
      </c>
      <c r="AE32" s="1264"/>
      <c r="AF32" s="1265"/>
      <c r="AG32" s="741" t="s">
        <v>368</v>
      </c>
      <c r="AH32" s="1261"/>
      <c r="AI32" s="1261"/>
      <c r="AJ32" s="594" t="s">
        <v>368</v>
      </c>
      <c r="AL32" s="1492"/>
      <c r="AM32" s="1398"/>
      <c r="AN32" s="1607"/>
      <c r="AO32" s="1608"/>
      <c r="AP32" s="1608"/>
      <c r="AQ32" s="1608"/>
      <c r="AR32" s="1608"/>
      <c r="AS32" s="1608"/>
      <c r="AT32" s="1609"/>
      <c r="AU32" s="105" t="s">
        <v>71</v>
      </c>
      <c r="AV32" s="106"/>
      <c r="AW32" s="1603">
        <v>5000</v>
      </c>
      <c r="AX32" s="1604"/>
      <c r="AY32" s="1604"/>
      <c r="AZ32" s="1604"/>
      <c r="BA32" s="1604"/>
      <c r="BB32" s="760" t="s">
        <v>39</v>
      </c>
      <c r="BC32" s="1603">
        <v>5000</v>
      </c>
      <c r="BD32" s="1604"/>
      <c r="BE32" s="1604"/>
      <c r="BF32" s="1604"/>
      <c r="BG32" s="1604"/>
      <c r="BH32" s="760" t="s">
        <v>352</v>
      </c>
      <c r="BI32" s="1603">
        <v>0</v>
      </c>
      <c r="BJ32" s="1604"/>
      <c r="BK32" s="1604"/>
      <c r="BL32" s="1604"/>
      <c r="BM32" s="1604"/>
      <c r="BN32" s="760" t="s">
        <v>352</v>
      </c>
      <c r="BO32" s="1605">
        <v>0</v>
      </c>
      <c r="BP32" s="1606"/>
      <c r="BQ32" s="1606"/>
      <c r="BR32" s="1606"/>
      <c r="BS32" s="1606"/>
      <c r="BT32" s="760" t="s">
        <v>352</v>
      </c>
      <c r="BV32" s="701" t="str">
        <f>IF(AND(AN31&lt;&gt;"",AW32="",SUM(BC31:BT32)&lt;&gt;0),"←本来の支給額を入力してください","")</f>
        <v/>
      </c>
    </row>
    <row r="33" spans="1:74" ht="12.6" customHeight="1">
      <c r="A33" s="784">
        <v>32</v>
      </c>
      <c r="B33" s="1492"/>
      <c r="C33" s="1292">
        <v>44896</v>
      </c>
      <c r="D33" s="1293"/>
      <c r="E33" s="1293"/>
      <c r="F33" s="1294"/>
      <c r="G33" s="1298">
        <v>44896</v>
      </c>
      <c r="H33" s="1299"/>
      <c r="I33" s="675">
        <v>44912</v>
      </c>
      <c r="J33" s="675">
        <v>44913</v>
      </c>
      <c r="K33" s="675">
        <v>44914</v>
      </c>
      <c r="L33" s="675">
        <v>44915</v>
      </c>
      <c r="M33" s="675">
        <v>44916</v>
      </c>
      <c r="N33" s="675">
        <v>44917</v>
      </c>
      <c r="O33" s="675">
        <v>44918</v>
      </c>
      <c r="P33" s="675">
        <v>44919</v>
      </c>
      <c r="Q33" s="675">
        <v>44920</v>
      </c>
      <c r="R33" s="675">
        <v>44921</v>
      </c>
      <c r="S33" s="675">
        <v>44922</v>
      </c>
      <c r="T33" s="675">
        <v>44923</v>
      </c>
      <c r="U33" s="675">
        <v>44924</v>
      </c>
      <c r="V33" s="675">
        <v>44925</v>
      </c>
      <c r="W33" s="675">
        <v>44926</v>
      </c>
      <c r="X33" s="676"/>
      <c r="Y33" s="1284">
        <v>0</v>
      </c>
      <c r="Z33" s="1270"/>
      <c r="AA33" s="352"/>
      <c r="AB33" s="1266">
        <v>0</v>
      </c>
      <c r="AC33" s="1267"/>
      <c r="AD33" s="773"/>
      <c r="AE33" s="1266">
        <v>0</v>
      </c>
      <c r="AF33" s="1267"/>
      <c r="AG33" s="773"/>
      <c r="AH33" s="1270">
        <v>31</v>
      </c>
      <c r="AI33" s="1270"/>
      <c r="AJ33" s="774"/>
      <c r="AL33" s="1492"/>
      <c r="AM33" s="1426" t="s">
        <v>80</v>
      </c>
      <c r="AN33" s="1427"/>
      <c r="AO33" s="1427"/>
      <c r="AP33" s="1427"/>
      <c r="AQ33" s="1427"/>
      <c r="AR33" s="1427"/>
      <c r="AS33" s="1427"/>
      <c r="AT33" s="1427"/>
      <c r="AU33" s="1427"/>
      <c r="AV33" s="1428"/>
      <c r="AW33" s="1432" t="s">
        <v>52</v>
      </c>
      <c r="AX33" s="1433"/>
      <c r="AY33" s="1433"/>
      <c r="AZ33" s="1433"/>
      <c r="BA33" s="1433"/>
      <c r="BB33" s="1434"/>
      <c r="BC33" s="1438">
        <v>76813</v>
      </c>
      <c r="BD33" s="1439"/>
      <c r="BE33" s="1439"/>
      <c r="BF33" s="1439"/>
      <c r="BG33" s="1439"/>
      <c r="BH33" s="756"/>
      <c r="BI33" s="1438">
        <v>62057</v>
      </c>
      <c r="BJ33" s="1439"/>
      <c r="BK33" s="1439"/>
      <c r="BL33" s="1439"/>
      <c r="BM33" s="1439"/>
      <c r="BN33" s="756"/>
      <c r="BO33" s="1438">
        <v>0</v>
      </c>
      <c r="BP33" s="1439"/>
      <c r="BQ33" s="1439"/>
      <c r="BR33" s="1439"/>
      <c r="BS33" s="1439"/>
      <c r="BT33" s="756" t="s">
        <v>352</v>
      </c>
      <c r="BV33" s="755"/>
    </row>
    <row r="34" spans="1:74" ht="12.6" customHeight="1">
      <c r="A34" s="784">
        <v>33</v>
      </c>
      <c r="B34" s="1492"/>
      <c r="C34" s="1295"/>
      <c r="D34" s="1296"/>
      <c r="E34" s="1296"/>
      <c r="F34" s="1297"/>
      <c r="G34" s="1300"/>
      <c r="H34" s="1301"/>
      <c r="I34" s="786" t="s">
        <v>347</v>
      </c>
      <c r="J34" s="786" t="s">
        <v>347</v>
      </c>
      <c r="K34" s="786" t="s">
        <v>347</v>
      </c>
      <c r="L34" s="786" t="s">
        <v>347</v>
      </c>
      <c r="M34" s="786" t="s">
        <v>347</v>
      </c>
      <c r="N34" s="786" t="s">
        <v>347</v>
      </c>
      <c r="O34" s="786" t="s">
        <v>347</v>
      </c>
      <c r="P34" s="786" t="s">
        <v>347</v>
      </c>
      <c r="Q34" s="786" t="s">
        <v>347</v>
      </c>
      <c r="R34" s="786" t="s">
        <v>347</v>
      </c>
      <c r="S34" s="786" t="s">
        <v>347</v>
      </c>
      <c r="T34" s="786" t="s">
        <v>347</v>
      </c>
      <c r="U34" s="786" t="s">
        <v>347</v>
      </c>
      <c r="V34" s="786" t="s">
        <v>347</v>
      </c>
      <c r="W34" s="786" t="s">
        <v>347</v>
      </c>
      <c r="X34" s="677"/>
      <c r="Y34" s="1285"/>
      <c r="Z34" s="1271"/>
      <c r="AA34" s="336" t="s">
        <v>368</v>
      </c>
      <c r="AB34" s="1268"/>
      <c r="AC34" s="1269"/>
      <c r="AD34" s="742" t="s">
        <v>368</v>
      </c>
      <c r="AE34" s="1268"/>
      <c r="AF34" s="1269"/>
      <c r="AG34" s="742" t="s">
        <v>368</v>
      </c>
      <c r="AH34" s="1271"/>
      <c r="AI34" s="1271"/>
      <c r="AJ34" s="595" t="s">
        <v>368</v>
      </c>
      <c r="AL34" s="1492"/>
      <c r="AM34" s="1429"/>
      <c r="AN34" s="1430"/>
      <c r="AO34" s="1430"/>
      <c r="AP34" s="1430"/>
      <c r="AQ34" s="1430"/>
      <c r="AR34" s="1430"/>
      <c r="AS34" s="1430"/>
      <c r="AT34" s="1430"/>
      <c r="AU34" s="1430"/>
      <c r="AV34" s="1431"/>
      <c r="AW34" s="1435"/>
      <c r="AX34" s="1436"/>
      <c r="AY34" s="1436"/>
      <c r="AZ34" s="1436"/>
      <c r="BA34" s="1436"/>
      <c r="BB34" s="1437"/>
      <c r="BC34" s="1615"/>
      <c r="BD34" s="1616"/>
      <c r="BE34" s="1616"/>
      <c r="BF34" s="1616"/>
      <c r="BG34" s="1616"/>
      <c r="BH34" s="759" t="s">
        <v>352</v>
      </c>
      <c r="BI34" s="1615"/>
      <c r="BJ34" s="1616"/>
      <c r="BK34" s="1616"/>
      <c r="BL34" s="1616"/>
      <c r="BM34" s="1616"/>
      <c r="BN34" s="759" t="s">
        <v>352</v>
      </c>
      <c r="BO34" s="1615"/>
      <c r="BP34" s="1616"/>
      <c r="BQ34" s="1616"/>
      <c r="BR34" s="1616"/>
      <c r="BS34" s="1616"/>
      <c r="BT34" s="759" t="s">
        <v>352</v>
      </c>
    </row>
    <row r="35" spans="1:74" ht="12.6" customHeight="1">
      <c r="A35" s="784">
        <v>34</v>
      </c>
      <c r="B35" s="1492"/>
      <c r="C35" s="589"/>
      <c r="D35" s="49"/>
      <c r="E35" s="18"/>
      <c r="F35" s="50"/>
      <c r="G35" s="18"/>
      <c r="H35" s="18"/>
      <c r="I35" s="673">
        <v>44927</v>
      </c>
      <c r="J35" s="673">
        <v>44928</v>
      </c>
      <c r="K35" s="673">
        <v>44929</v>
      </c>
      <c r="L35" s="673">
        <v>44930</v>
      </c>
      <c r="M35" s="673">
        <v>44931</v>
      </c>
      <c r="N35" s="673">
        <v>44932</v>
      </c>
      <c r="O35" s="673">
        <v>44933</v>
      </c>
      <c r="P35" s="673">
        <v>44934</v>
      </c>
      <c r="Q35" s="673">
        <v>44935</v>
      </c>
      <c r="R35" s="673">
        <v>44936</v>
      </c>
      <c r="S35" s="673">
        <v>44937</v>
      </c>
      <c r="T35" s="673">
        <v>44938</v>
      </c>
      <c r="U35" s="673">
        <v>44939</v>
      </c>
      <c r="V35" s="673">
        <v>44940</v>
      </c>
      <c r="W35" s="673">
        <v>44941</v>
      </c>
      <c r="X35" s="674">
        <v>44942</v>
      </c>
      <c r="Y35" s="1258">
        <v>0</v>
      </c>
      <c r="Z35" s="1259"/>
      <c r="AA35" s="403"/>
      <c r="AB35" s="1262">
        <v>0</v>
      </c>
      <c r="AC35" s="1263"/>
      <c r="AD35" s="740"/>
      <c r="AE35" s="1262">
        <v>0</v>
      </c>
      <c r="AF35" s="1263"/>
      <c r="AG35" s="740"/>
      <c r="AH35" s="1259">
        <v>31</v>
      </c>
      <c r="AI35" s="1259"/>
      <c r="AJ35" s="94"/>
      <c r="AL35" s="1492"/>
      <c r="AM35" s="629"/>
      <c r="AN35" s="630"/>
      <c r="AO35" s="630"/>
      <c r="AP35" s="630"/>
      <c r="AQ35" s="1617"/>
      <c r="AR35" s="1427"/>
      <c r="AS35" s="1427"/>
      <c r="AT35" s="1427"/>
      <c r="AU35" s="1427"/>
      <c r="AV35" s="1428"/>
      <c r="AW35" s="1618"/>
      <c r="AX35" s="1619"/>
      <c r="AY35" s="1619"/>
      <c r="AZ35" s="1619"/>
      <c r="BA35" s="1619"/>
      <c r="BB35" s="761"/>
      <c r="BC35" s="1438"/>
      <c r="BD35" s="1439"/>
      <c r="BE35" s="1439"/>
      <c r="BF35" s="1439"/>
      <c r="BG35" s="1439"/>
      <c r="BH35" s="756"/>
      <c r="BI35" s="1438"/>
      <c r="BJ35" s="1439"/>
      <c r="BK35" s="1439"/>
      <c r="BL35" s="1439"/>
      <c r="BM35" s="1439"/>
      <c r="BN35" s="756"/>
      <c r="BO35" s="1438"/>
      <c r="BP35" s="1439"/>
      <c r="BQ35" s="1439"/>
      <c r="BR35" s="1439"/>
      <c r="BS35" s="1439"/>
      <c r="BT35" s="756"/>
      <c r="BV35" s="755"/>
    </row>
    <row r="36" spans="1:74" ht="12.6" customHeight="1">
      <c r="A36" s="784">
        <v>35</v>
      </c>
      <c r="B36" s="1492"/>
      <c r="C36" s="57"/>
      <c r="D36" s="35"/>
      <c r="E36" s="528" t="s">
        <v>355</v>
      </c>
      <c r="F36" s="590"/>
      <c r="G36" s="528" t="s">
        <v>356</v>
      </c>
      <c r="H36" s="528"/>
      <c r="I36" s="785" t="s">
        <v>347</v>
      </c>
      <c r="J36" s="785" t="s">
        <v>347</v>
      </c>
      <c r="K36" s="785" t="s">
        <v>347</v>
      </c>
      <c r="L36" s="785" t="s">
        <v>347</v>
      </c>
      <c r="M36" s="785" t="s">
        <v>347</v>
      </c>
      <c r="N36" s="785" t="s">
        <v>347</v>
      </c>
      <c r="O36" s="785" t="s">
        <v>347</v>
      </c>
      <c r="P36" s="785" t="s">
        <v>347</v>
      </c>
      <c r="Q36" s="785" t="s">
        <v>347</v>
      </c>
      <c r="R36" s="785" t="s">
        <v>347</v>
      </c>
      <c r="S36" s="785" t="s">
        <v>347</v>
      </c>
      <c r="T36" s="785" t="s">
        <v>347</v>
      </c>
      <c r="U36" s="785" t="s">
        <v>347</v>
      </c>
      <c r="V36" s="785" t="s">
        <v>347</v>
      </c>
      <c r="W36" s="785" t="s">
        <v>347</v>
      </c>
      <c r="X36" s="785" t="s">
        <v>347</v>
      </c>
      <c r="Y36" s="1260"/>
      <c r="Z36" s="1261"/>
      <c r="AA36" s="134" t="s">
        <v>368</v>
      </c>
      <c r="AB36" s="1264"/>
      <c r="AC36" s="1265"/>
      <c r="AD36" s="741" t="s">
        <v>368</v>
      </c>
      <c r="AE36" s="1264"/>
      <c r="AF36" s="1265"/>
      <c r="AG36" s="741" t="s">
        <v>368</v>
      </c>
      <c r="AH36" s="1261"/>
      <c r="AI36" s="1261"/>
      <c r="AJ36" s="594" t="s">
        <v>368</v>
      </c>
      <c r="AL36" s="1492"/>
      <c r="AM36" s="678" t="s">
        <v>331</v>
      </c>
      <c r="AN36" s="679"/>
      <c r="AO36" s="679"/>
      <c r="AP36" s="679"/>
      <c r="AQ36" s="1610" t="s">
        <v>359</v>
      </c>
      <c r="AR36" s="1611"/>
      <c r="AS36" s="1611"/>
      <c r="AT36" s="1611"/>
      <c r="AU36" s="1611"/>
      <c r="AV36" s="1612"/>
      <c r="AW36" s="1613">
        <v>5000</v>
      </c>
      <c r="AX36" s="1614"/>
      <c r="AY36" s="1614"/>
      <c r="AZ36" s="1614"/>
      <c r="BA36" s="1614"/>
      <c r="BB36" s="762" t="s">
        <v>39</v>
      </c>
      <c r="BC36" s="1613">
        <v>5000</v>
      </c>
      <c r="BD36" s="1614"/>
      <c r="BE36" s="1614"/>
      <c r="BF36" s="1614"/>
      <c r="BG36" s="1614"/>
      <c r="BH36" s="762" t="s">
        <v>352</v>
      </c>
      <c r="BI36" s="1613">
        <v>5000</v>
      </c>
      <c r="BJ36" s="1614"/>
      <c r="BK36" s="1614"/>
      <c r="BL36" s="1614"/>
      <c r="BM36" s="1614"/>
      <c r="BN36" s="762" t="s">
        <v>352</v>
      </c>
      <c r="BO36" s="1613">
        <v>5000</v>
      </c>
      <c r="BP36" s="1614"/>
      <c r="BQ36" s="1614"/>
      <c r="BR36" s="1614"/>
      <c r="BS36" s="1614"/>
      <c r="BT36" s="762" t="s">
        <v>352</v>
      </c>
      <c r="BV36" s="755"/>
    </row>
    <row r="37" spans="1:74" ht="12.6" customHeight="1">
      <c r="A37" s="784">
        <v>36</v>
      </c>
      <c r="B37" s="1492"/>
      <c r="C37" s="1292">
        <v>44927</v>
      </c>
      <c r="D37" s="1293"/>
      <c r="E37" s="1293"/>
      <c r="F37" s="1294"/>
      <c r="G37" s="1298">
        <v>44927</v>
      </c>
      <c r="H37" s="1299"/>
      <c r="I37" s="675">
        <v>44943</v>
      </c>
      <c r="J37" s="675">
        <v>44944</v>
      </c>
      <c r="K37" s="675">
        <v>44945</v>
      </c>
      <c r="L37" s="675">
        <v>44946</v>
      </c>
      <c r="M37" s="675">
        <v>44947</v>
      </c>
      <c r="N37" s="675">
        <v>44948</v>
      </c>
      <c r="O37" s="675">
        <v>44949</v>
      </c>
      <c r="P37" s="675">
        <v>44950</v>
      </c>
      <c r="Q37" s="675">
        <v>44951</v>
      </c>
      <c r="R37" s="675">
        <v>44952</v>
      </c>
      <c r="S37" s="675">
        <v>44953</v>
      </c>
      <c r="T37" s="675">
        <v>44954</v>
      </c>
      <c r="U37" s="675">
        <v>44955</v>
      </c>
      <c r="V37" s="675">
        <v>44956</v>
      </c>
      <c r="W37" s="675">
        <v>44957</v>
      </c>
      <c r="X37" s="676"/>
      <c r="Y37" s="1284">
        <v>0</v>
      </c>
      <c r="Z37" s="1270"/>
      <c r="AA37" s="352"/>
      <c r="AB37" s="1266">
        <v>0</v>
      </c>
      <c r="AC37" s="1267"/>
      <c r="AD37" s="773"/>
      <c r="AE37" s="1266">
        <v>0</v>
      </c>
      <c r="AF37" s="1267"/>
      <c r="AG37" s="773"/>
      <c r="AH37" s="1270">
        <v>31</v>
      </c>
      <c r="AI37" s="1270"/>
      <c r="AJ37" s="774"/>
      <c r="AL37" s="1492"/>
      <c r="AM37" s="678" t="s">
        <v>280</v>
      </c>
      <c r="AN37" s="679"/>
      <c r="AO37" s="679"/>
      <c r="AP37" s="679"/>
      <c r="AQ37" s="1620"/>
      <c r="AR37" s="1621"/>
      <c r="AS37" s="1621"/>
      <c r="AT37" s="1621"/>
      <c r="AU37" s="1621"/>
      <c r="AV37" s="1622"/>
      <c r="AW37" s="1623"/>
      <c r="AX37" s="1624"/>
      <c r="AY37" s="1624"/>
      <c r="AZ37" s="1624"/>
      <c r="BA37" s="1624"/>
      <c r="BB37" s="763"/>
      <c r="BC37" s="1581"/>
      <c r="BD37" s="1582"/>
      <c r="BE37" s="1582"/>
      <c r="BF37" s="1582"/>
      <c r="BG37" s="1582"/>
      <c r="BH37" s="763"/>
      <c r="BI37" s="1581"/>
      <c r="BJ37" s="1582"/>
      <c r="BK37" s="1582"/>
      <c r="BL37" s="1582"/>
      <c r="BM37" s="1582"/>
      <c r="BN37" s="763"/>
      <c r="BO37" s="1581"/>
      <c r="BP37" s="1582"/>
      <c r="BQ37" s="1582"/>
      <c r="BR37" s="1582"/>
      <c r="BS37" s="1582"/>
      <c r="BT37" s="763"/>
      <c r="BV37" s="755"/>
    </row>
    <row r="38" spans="1:74" ht="12.6" customHeight="1">
      <c r="A38" s="784">
        <v>37</v>
      </c>
      <c r="B38" s="1492"/>
      <c r="C38" s="1295"/>
      <c r="D38" s="1296"/>
      <c r="E38" s="1296"/>
      <c r="F38" s="1297"/>
      <c r="G38" s="1300"/>
      <c r="H38" s="1301"/>
      <c r="I38" s="786" t="s">
        <v>347</v>
      </c>
      <c r="J38" s="786" t="s">
        <v>347</v>
      </c>
      <c r="K38" s="786" t="s">
        <v>347</v>
      </c>
      <c r="L38" s="786" t="s">
        <v>347</v>
      </c>
      <c r="M38" s="786" t="s">
        <v>347</v>
      </c>
      <c r="N38" s="786" t="s">
        <v>347</v>
      </c>
      <c r="O38" s="786" t="s">
        <v>347</v>
      </c>
      <c r="P38" s="786" t="s">
        <v>347</v>
      </c>
      <c r="Q38" s="786" t="s">
        <v>347</v>
      </c>
      <c r="R38" s="786" t="s">
        <v>347</v>
      </c>
      <c r="S38" s="786" t="s">
        <v>347</v>
      </c>
      <c r="T38" s="786" t="s">
        <v>347</v>
      </c>
      <c r="U38" s="786" t="s">
        <v>347</v>
      </c>
      <c r="V38" s="786" t="s">
        <v>347</v>
      </c>
      <c r="W38" s="786" t="s">
        <v>347</v>
      </c>
      <c r="X38" s="677"/>
      <c r="Y38" s="1285"/>
      <c r="Z38" s="1271"/>
      <c r="AA38" s="336" t="s">
        <v>368</v>
      </c>
      <c r="AB38" s="1268"/>
      <c r="AC38" s="1269"/>
      <c r="AD38" s="742" t="s">
        <v>368</v>
      </c>
      <c r="AE38" s="1268"/>
      <c r="AF38" s="1269"/>
      <c r="AG38" s="742" t="s">
        <v>368</v>
      </c>
      <c r="AH38" s="1271"/>
      <c r="AI38" s="1271"/>
      <c r="AJ38" s="595" t="s">
        <v>368</v>
      </c>
      <c r="AL38" s="1492"/>
      <c r="AM38" s="110"/>
      <c r="AN38" s="111"/>
      <c r="AO38" s="111"/>
      <c r="AP38" s="111"/>
      <c r="AQ38" s="1625"/>
      <c r="AR38" s="1626"/>
      <c r="AS38" s="1626"/>
      <c r="AT38" s="1626"/>
      <c r="AU38" s="1626"/>
      <c r="AV38" s="1627"/>
      <c r="AW38" s="1628"/>
      <c r="AX38" s="1629"/>
      <c r="AY38" s="1629"/>
      <c r="AZ38" s="1629"/>
      <c r="BA38" s="1629"/>
      <c r="BB38" s="764" t="s">
        <v>39</v>
      </c>
      <c r="BC38" s="1628"/>
      <c r="BD38" s="1629"/>
      <c r="BE38" s="1629"/>
      <c r="BF38" s="1629"/>
      <c r="BG38" s="1629"/>
      <c r="BH38" s="764" t="s">
        <v>352</v>
      </c>
      <c r="BI38" s="1628"/>
      <c r="BJ38" s="1629"/>
      <c r="BK38" s="1629"/>
      <c r="BL38" s="1629"/>
      <c r="BM38" s="1629"/>
      <c r="BN38" s="764" t="s">
        <v>352</v>
      </c>
      <c r="BO38" s="1628"/>
      <c r="BP38" s="1629"/>
      <c r="BQ38" s="1629"/>
      <c r="BR38" s="1629"/>
      <c r="BS38" s="1629"/>
      <c r="BT38" s="764" t="s">
        <v>352</v>
      </c>
      <c r="BV38" s="755"/>
    </row>
    <row r="39" spans="1:74" ht="12.6" customHeight="1">
      <c r="A39" s="784">
        <v>38</v>
      </c>
      <c r="B39" s="1492"/>
      <c r="C39" s="589"/>
      <c r="D39" s="49"/>
      <c r="E39" s="18"/>
      <c r="F39" s="50"/>
      <c r="G39" s="18"/>
      <c r="H39" s="18"/>
      <c r="I39" s="673" t="s">
        <v>354</v>
      </c>
      <c r="J39" s="673" t="s">
        <v>354</v>
      </c>
      <c r="K39" s="673" t="s">
        <v>354</v>
      </c>
      <c r="L39" s="673" t="s">
        <v>354</v>
      </c>
      <c r="M39" s="673" t="s">
        <v>354</v>
      </c>
      <c r="N39" s="673" t="s">
        <v>354</v>
      </c>
      <c r="O39" s="673" t="s">
        <v>354</v>
      </c>
      <c r="P39" s="673" t="s">
        <v>354</v>
      </c>
      <c r="Q39" s="673" t="s">
        <v>354</v>
      </c>
      <c r="R39" s="673" t="s">
        <v>354</v>
      </c>
      <c r="S39" s="673" t="s">
        <v>354</v>
      </c>
      <c r="T39" s="673" t="s">
        <v>354</v>
      </c>
      <c r="U39" s="673" t="s">
        <v>354</v>
      </c>
      <c r="V39" s="673" t="s">
        <v>354</v>
      </c>
      <c r="W39" s="673" t="s">
        <v>354</v>
      </c>
      <c r="X39" s="674" t="s">
        <v>354</v>
      </c>
      <c r="Y39" s="1258" t="s">
        <v>354</v>
      </c>
      <c r="Z39" s="1259"/>
      <c r="AA39" s="403"/>
      <c r="AB39" s="1262" t="s">
        <v>354</v>
      </c>
      <c r="AC39" s="1263"/>
      <c r="AD39" s="740"/>
      <c r="AE39" s="1262" t="s">
        <v>354</v>
      </c>
      <c r="AF39" s="1263"/>
      <c r="AG39" s="740"/>
      <c r="AH39" s="1259" t="s">
        <v>354</v>
      </c>
      <c r="AI39" s="1259"/>
      <c r="AJ39" s="94"/>
      <c r="AL39" s="1492"/>
      <c r="AM39" s="107" t="s">
        <v>38</v>
      </c>
      <c r="AN39" s="108"/>
      <c r="AO39" s="108"/>
      <c r="AP39" s="108"/>
      <c r="AQ39" s="108"/>
      <c r="AR39" s="112"/>
      <c r="AS39" s="112"/>
      <c r="AT39" s="112"/>
      <c r="AU39" s="112"/>
      <c r="AV39" s="113"/>
      <c r="AW39" s="1461"/>
      <c r="AX39" s="1462"/>
      <c r="AY39" s="1462"/>
      <c r="AZ39" s="1462"/>
      <c r="BA39" s="1462"/>
      <c r="BB39" s="765"/>
      <c r="BC39" s="1438">
        <v>521995</v>
      </c>
      <c r="BD39" s="1439"/>
      <c r="BE39" s="1439"/>
      <c r="BF39" s="1439"/>
      <c r="BG39" s="1439"/>
      <c r="BH39" s="765"/>
      <c r="BI39" s="1438">
        <v>-33470</v>
      </c>
      <c r="BJ39" s="1439"/>
      <c r="BK39" s="1439"/>
      <c r="BL39" s="1439"/>
      <c r="BM39" s="1439"/>
      <c r="BN39" s="765"/>
      <c r="BO39" s="1438">
        <v>5000</v>
      </c>
      <c r="BP39" s="1439"/>
      <c r="BQ39" s="1439"/>
      <c r="BR39" s="1439"/>
      <c r="BS39" s="1439"/>
      <c r="BT39" s="765"/>
      <c r="BV39" s="755"/>
    </row>
    <row r="40" spans="1:74" ht="12.6" customHeight="1">
      <c r="A40" s="784">
        <v>39</v>
      </c>
      <c r="B40" s="1492"/>
      <c r="C40" s="57"/>
      <c r="D40" s="35"/>
      <c r="E40" s="528" t="s">
        <v>354</v>
      </c>
      <c r="F40" s="590"/>
      <c r="G40" s="528" t="s">
        <v>354</v>
      </c>
      <c r="H40" s="528"/>
      <c r="I40" s="804"/>
      <c r="J40" s="804"/>
      <c r="K40" s="804"/>
      <c r="L40" s="804"/>
      <c r="M40" s="804"/>
      <c r="N40" s="804"/>
      <c r="O40" s="804"/>
      <c r="P40" s="804"/>
      <c r="Q40" s="804"/>
      <c r="R40" s="804"/>
      <c r="S40" s="804"/>
      <c r="T40" s="804"/>
      <c r="U40" s="804"/>
      <c r="V40" s="804"/>
      <c r="W40" s="804"/>
      <c r="X40" s="804"/>
      <c r="Y40" s="1260"/>
      <c r="Z40" s="1261"/>
      <c r="AA40" s="134" t="s">
        <v>354</v>
      </c>
      <c r="AB40" s="1264"/>
      <c r="AC40" s="1265"/>
      <c r="AD40" s="741" t="s">
        <v>354</v>
      </c>
      <c r="AE40" s="1264"/>
      <c r="AF40" s="1265"/>
      <c r="AG40" s="741" t="s">
        <v>354</v>
      </c>
      <c r="AH40" s="1261"/>
      <c r="AI40" s="1261"/>
      <c r="AJ40" s="594" t="s">
        <v>354</v>
      </c>
      <c r="AL40" s="1492"/>
      <c r="AM40" s="110"/>
      <c r="AN40" s="111"/>
      <c r="AO40" s="111"/>
      <c r="AP40" s="111"/>
      <c r="AQ40" s="111"/>
      <c r="AR40" s="114"/>
      <c r="AS40" s="114"/>
      <c r="AT40" s="114"/>
      <c r="AU40" s="114"/>
      <c r="AV40" s="115"/>
      <c r="AW40" s="1463"/>
      <c r="AX40" s="1464"/>
      <c r="AY40" s="1464"/>
      <c r="AZ40" s="1464"/>
      <c r="BA40" s="1464"/>
      <c r="BB40" s="764"/>
      <c r="BC40" s="1440"/>
      <c r="BD40" s="1441"/>
      <c r="BE40" s="1441"/>
      <c r="BF40" s="1441"/>
      <c r="BG40" s="1441"/>
      <c r="BH40" s="764" t="s">
        <v>352</v>
      </c>
      <c r="BI40" s="1440"/>
      <c r="BJ40" s="1441"/>
      <c r="BK40" s="1441"/>
      <c r="BL40" s="1441"/>
      <c r="BM40" s="1441"/>
      <c r="BN40" s="764" t="s">
        <v>352</v>
      </c>
      <c r="BO40" s="1440"/>
      <c r="BP40" s="1441"/>
      <c r="BQ40" s="1441"/>
      <c r="BR40" s="1441"/>
      <c r="BS40" s="1441"/>
      <c r="BT40" s="764" t="s">
        <v>352</v>
      </c>
      <c r="BV40" s="755"/>
    </row>
    <row r="41" spans="1:74" ht="12.6" customHeight="1">
      <c r="A41" s="784">
        <v>40</v>
      </c>
      <c r="B41" s="1492"/>
      <c r="C41" s="1292" t="s">
        <v>354</v>
      </c>
      <c r="D41" s="1293"/>
      <c r="E41" s="1293"/>
      <c r="F41" s="1294"/>
      <c r="G41" s="1298" t="s">
        <v>354</v>
      </c>
      <c r="H41" s="1299"/>
      <c r="I41" s="675" t="s">
        <v>354</v>
      </c>
      <c r="J41" s="675" t="s">
        <v>354</v>
      </c>
      <c r="K41" s="675" t="s">
        <v>354</v>
      </c>
      <c r="L41" s="675" t="s">
        <v>354</v>
      </c>
      <c r="M41" s="675" t="s">
        <v>354</v>
      </c>
      <c r="N41" s="675" t="s">
        <v>354</v>
      </c>
      <c r="O41" s="675" t="s">
        <v>354</v>
      </c>
      <c r="P41" s="675" t="s">
        <v>354</v>
      </c>
      <c r="Q41" s="675" t="s">
        <v>354</v>
      </c>
      <c r="R41" s="675" t="s">
        <v>354</v>
      </c>
      <c r="S41" s="675" t="s">
        <v>354</v>
      </c>
      <c r="T41" s="675" t="s">
        <v>354</v>
      </c>
      <c r="U41" s="675" t="s">
        <v>354</v>
      </c>
      <c r="V41" s="675" t="s">
        <v>354</v>
      </c>
      <c r="W41" s="675" t="s">
        <v>354</v>
      </c>
      <c r="X41" s="676"/>
      <c r="Y41" s="1284" t="s">
        <v>354</v>
      </c>
      <c r="Z41" s="1270"/>
      <c r="AA41" s="352"/>
      <c r="AB41" s="1266" t="s">
        <v>354</v>
      </c>
      <c r="AC41" s="1267"/>
      <c r="AD41" s="773"/>
      <c r="AE41" s="1266" t="s">
        <v>354</v>
      </c>
      <c r="AF41" s="1267"/>
      <c r="AG41" s="773"/>
      <c r="AH41" s="1270" t="s">
        <v>354</v>
      </c>
      <c r="AI41" s="1270"/>
      <c r="AJ41" s="774"/>
      <c r="AL41" s="1492"/>
      <c r="AM41" s="8"/>
      <c r="AN41" s="2"/>
      <c r="AO41" s="2"/>
      <c r="AP41" s="2"/>
      <c r="AQ41" s="2"/>
      <c r="AR41" s="1"/>
      <c r="AS41" s="1"/>
      <c r="AT41" s="1"/>
      <c r="AU41" s="1"/>
      <c r="AV41" s="84"/>
      <c r="AW41" s="8"/>
      <c r="AX41" s="2"/>
      <c r="AY41" s="2"/>
      <c r="AZ41" s="2"/>
      <c r="BA41" s="2"/>
      <c r="BB41" s="84"/>
      <c r="BC41" s="48"/>
      <c r="BD41" s="85"/>
      <c r="BE41" s="86" t="str">
        <f>IF(AND($BC$43="",$BI$43="",$BO$43=""),"","支給月と実際に支払った支給額")</f>
        <v/>
      </c>
      <c r="BF41" s="87"/>
      <c r="BG41" s="87"/>
      <c r="BH41" s="87"/>
      <c r="BI41" s="88"/>
      <c r="BJ41" s="88"/>
      <c r="BK41" s="87"/>
      <c r="BL41" s="87"/>
      <c r="BM41" s="87"/>
      <c r="BN41" s="87"/>
      <c r="BO41" s="88"/>
      <c r="BP41" s="88"/>
      <c r="BQ41" s="87"/>
      <c r="BR41" s="87"/>
      <c r="BS41" s="89"/>
      <c r="BT41" s="90"/>
    </row>
    <row r="42" spans="1:74" ht="12.6" customHeight="1">
      <c r="A42" s="784">
        <v>41</v>
      </c>
      <c r="B42" s="1492"/>
      <c r="C42" s="1295"/>
      <c r="D42" s="1296"/>
      <c r="E42" s="1296"/>
      <c r="F42" s="1297"/>
      <c r="G42" s="1300"/>
      <c r="H42" s="1301"/>
      <c r="I42" s="787"/>
      <c r="J42" s="787"/>
      <c r="K42" s="787"/>
      <c r="L42" s="787"/>
      <c r="M42" s="787"/>
      <c r="N42" s="787"/>
      <c r="O42" s="787"/>
      <c r="P42" s="787"/>
      <c r="Q42" s="787"/>
      <c r="R42" s="787"/>
      <c r="S42" s="787"/>
      <c r="T42" s="787"/>
      <c r="U42" s="787"/>
      <c r="V42" s="787"/>
      <c r="W42" s="787"/>
      <c r="X42" s="677"/>
      <c r="Y42" s="1285"/>
      <c r="Z42" s="1271"/>
      <c r="AA42" s="336" t="s">
        <v>354</v>
      </c>
      <c r="AB42" s="1268"/>
      <c r="AC42" s="1269"/>
      <c r="AD42" s="742" t="s">
        <v>354</v>
      </c>
      <c r="AE42" s="1268"/>
      <c r="AF42" s="1269"/>
      <c r="AG42" s="742" t="s">
        <v>354</v>
      </c>
      <c r="AH42" s="1271"/>
      <c r="AI42" s="1271"/>
      <c r="AJ42" s="595" t="s">
        <v>354</v>
      </c>
      <c r="AL42" s="1492"/>
      <c r="AM42" s="58"/>
      <c r="AN42" s="29"/>
      <c r="AO42" s="29"/>
      <c r="AP42" s="29"/>
      <c r="AQ42" s="29"/>
      <c r="AR42" s="30"/>
      <c r="AS42" s="30"/>
      <c r="AT42" s="30"/>
      <c r="AU42" s="30"/>
      <c r="AV42" s="3"/>
      <c r="AW42" s="109"/>
      <c r="AX42" s="109"/>
      <c r="AY42" s="29"/>
      <c r="AZ42" s="29"/>
      <c r="BA42" s="29"/>
      <c r="BB42" s="3"/>
      <c r="BC42" s="8"/>
      <c r="BD42" s="2"/>
      <c r="BE42" s="13"/>
      <c r="BF42" s="588"/>
      <c r="BG42" s="12"/>
      <c r="BH42" s="14"/>
      <c r="BI42" s="8"/>
      <c r="BJ42" s="2"/>
      <c r="BK42" s="13"/>
      <c r="BL42" s="588"/>
      <c r="BM42" s="12"/>
      <c r="BN42" s="14"/>
      <c r="BO42" s="8"/>
      <c r="BP42" s="2"/>
      <c r="BQ42" s="13"/>
      <c r="BR42" s="588"/>
      <c r="BS42" s="12"/>
      <c r="BT42" s="15"/>
    </row>
    <row r="43" spans="1:74" ht="12.6" customHeight="1">
      <c r="A43" s="784">
        <v>42</v>
      </c>
      <c r="B43" s="1492"/>
      <c r="C43" s="589"/>
      <c r="D43" s="49"/>
      <c r="E43" s="18"/>
      <c r="F43" s="50"/>
      <c r="G43" s="18"/>
      <c r="H43" s="18"/>
      <c r="I43" s="673" t="s">
        <v>354</v>
      </c>
      <c r="J43" s="673" t="s">
        <v>354</v>
      </c>
      <c r="K43" s="673" t="s">
        <v>354</v>
      </c>
      <c r="L43" s="673" t="s">
        <v>354</v>
      </c>
      <c r="M43" s="673" t="s">
        <v>354</v>
      </c>
      <c r="N43" s="673" t="s">
        <v>354</v>
      </c>
      <c r="O43" s="673" t="s">
        <v>354</v>
      </c>
      <c r="P43" s="673" t="s">
        <v>354</v>
      </c>
      <c r="Q43" s="673" t="s">
        <v>354</v>
      </c>
      <c r="R43" s="673" t="s">
        <v>354</v>
      </c>
      <c r="S43" s="673" t="s">
        <v>354</v>
      </c>
      <c r="T43" s="673" t="s">
        <v>354</v>
      </c>
      <c r="U43" s="673" t="s">
        <v>354</v>
      </c>
      <c r="V43" s="673" t="s">
        <v>354</v>
      </c>
      <c r="W43" s="673" t="s">
        <v>354</v>
      </c>
      <c r="X43" s="674" t="s">
        <v>354</v>
      </c>
      <c r="Y43" s="1258" t="s">
        <v>354</v>
      </c>
      <c r="Z43" s="1259"/>
      <c r="AA43" s="403"/>
      <c r="AB43" s="1262" t="s">
        <v>354</v>
      </c>
      <c r="AC43" s="1263"/>
      <c r="AD43" s="740"/>
      <c r="AE43" s="1262" t="s">
        <v>354</v>
      </c>
      <c r="AF43" s="1263"/>
      <c r="AG43" s="740"/>
      <c r="AH43" s="1259" t="s">
        <v>354</v>
      </c>
      <c r="AI43" s="1259"/>
      <c r="AJ43" s="94"/>
      <c r="AL43" s="1492"/>
      <c r="AM43" s="1216"/>
      <c r="AN43" s="1217"/>
      <c r="AO43" s="1217"/>
      <c r="AP43" s="1217"/>
      <c r="AQ43" s="1217"/>
      <c r="AR43" s="1217"/>
      <c r="AS43" s="1217"/>
      <c r="AT43" s="1217"/>
      <c r="AU43" s="1217"/>
      <c r="AV43" s="1218"/>
      <c r="AW43" s="76"/>
      <c r="AX43" s="123"/>
      <c r="AY43" s="123"/>
      <c r="AZ43" s="123"/>
      <c r="BA43" s="123"/>
      <c r="BB43" s="523"/>
      <c r="BC43" s="1387"/>
      <c r="BD43" s="1388"/>
      <c r="BE43" s="1388"/>
      <c r="BF43" s="1389"/>
      <c r="BG43" s="1380"/>
      <c r="BH43" s="1393"/>
      <c r="BI43" s="1387"/>
      <c r="BJ43" s="1388"/>
      <c r="BK43" s="1388"/>
      <c r="BL43" s="1389"/>
      <c r="BM43" s="1380"/>
      <c r="BN43" s="1393"/>
      <c r="BO43" s="1387"/>
      <c r="BP43" s="1388"/>
      <c r="BQ43" s="1388"/>
      <c r="BR43" s="1389"/>
      <c r="BS43" s="1380"/>
      <c r="BT43" s="1381"/>
    </row>
    <row r="44" spans="1:74" ht="12.6" customHeight="1">
      <c r="A44" s="784">
        <v>43</v>
      </c>
      <c r="B44" s="1492"/>
      <c r="C44" s="57"/>
      <c r="D44" s="35"/>
      <c r="E44" s="528" t="s">
        <v>354</v>
      </c>
      <c r="F44" s="590"/>
      <c r="G44" s="528" t="s">
        <v>354</v>
      </c>
      <c r="H44" s="528"/>
      <c r="I44" s="804"/>
      <c r="J44" s="804"/>
      <c r="K44" s="804"/>
      <c r="L44" s="804"/>
      <c r="M44" s="804"/>
      <c r="N44" s="804"/>
      <c r="O44" s="804"/>
      <c r="P44" s="804"/>
      <c r="Q44" s="804"/>
      <c r="R44" s="804"/>
      <c r="S44" s="804"/>
      <c r="T44" s="804"/>
      <c r="U44" s="804"/>
      <c r="V44" s="804"/>
      <c r="W44" s="804"/>
      <c r="X44" s="804"/>
      <c r="Y44" s="1260"/>
      <c r="Z44" s="1261"/>
      <c r="AA44" s="134" t="s">
        <v>354</v>
      </c>
      <c r="AB44" s="1264"/>
      <c r="AC44" s="1265"/>
      <c r="AD44" s="741" t="s">
        <v>354</v>
      </c>
      <c r="AE44" s="1264"/>
      <c r="AF44" s="1265"/>
      <c r="AG44" s="741" t="s">
        <v>354</v>
      </c>
      <c r="AH44" s="1261"/>
      <c r="AI44" s="1261"/>
      <c r="AJ44" s="594" t="s">
        <v>354</v>
      </c>
      <c r="AL44" s="1492"/>
      <c r="AM44" s="1219"/>
      <c r="AN44" s="1220"/>
      <c r="AO44" s="1220"/>
      <c r="AP44" s="1220"/>
      <c r="AQ44" s="1220"/>
      <c r="AR44" s="1220"/>
      <c r="AS44" s="1220"/>
      <c r="AT44" s="1220"/>
      <c r="AU44" s="1220"/>
      <c r="AV44" s="1221"/>
      <c r="AW44" s="76"/>
      <c r="AX44" s="123"/>
      <c r="AY44" s="123"/>
      <c r="AZ44" s="123"/>
      <c r="BA44" s="123"/>
      <c r="BB44" s="523"/>
      <c r="BC44" s="1390"/>
      <c r="BD44" s="1391"/>
      <c r="BE44" s="1391"/>
      <c r="BF44" s="1392"/>
      <c r="BG44" s="1382"/>
      <c r="BH44" s="1394"/>
      <c r="BI44" s="1390"/>
      <c r="BJ44" s="1391"/>
      <c r="BK44" s="1391"/>
      <c r="BL44" s="1392"/>
      <c r="BM44" s="1382"/>
      <c r="BN44" s="1394"/>
      <c r="BO44" s="1390"/>
      <c r="BP44" s="1391"/>
      <c r="BQ44" s="1391"/>
      <c r="BR44" s="1392"/>
      <c r="BS44" s="1382"/>
      <c r="BT44" s="1383"/>
    </row>
    <row r="45" spans="1:74" ht="12.6" customHeight="1">
      <c r="A45" s="784">
        <v>44</v>
      </c>
      <c r="B45" s="1492"/>
      <c r="C45" s="1292" t="s">
        <v>354</v>
      </c>
      <c r="D45" s="1293"/>
      <c r="E45" s="1293"/>
      <c r="F45" s="1294"/>
      <c r="G45" s="1298" t="s">
        <v>354</v>
      </c>
      <c r="H45" s="1299"/>
      <c r="I45" s="675" t="s">
        <v>354</v>
      </c>
      <c r="J45" s="675" t="s">
        <v>354</v>
      </c>
      <c r="K45" s="675" t="s">
        <v>354</v>
      </c>
      <c r="L45" s="675" t="s">
        <v>354</v>
      </c>
      <c r="M45" s="675" t="s">
        <v>354</v>
      </c>
      <c r="N45" s="675" t="s">
        <v>354</v>
      </c>
      <c r="O45" s="675" t="s">
        <v>354</v>
      </c>
      <c r="P45" s="675" t="s">
        <v>354</v>
      </c>
      <c r="Q45" s="675" t="s">
        <v>354</v>
      </c>
      <c r="R45" s="675" t="s">
        <v>354</v>
      </c>
      <c r="S45" s="675" t="s">
        <v>354</v>
      </c>
      <c r="T45" s="675" t="s">
        <v>354</v>
      </c>
      <c r="U45" s="675" t="s">
        <v>354</v>
      </c>
      <c r="V45" s="675" t="s">
        <v>354</v>
      </c>
      <c r="W45" s="675" t="s">
        <v>354</v>
      </c>
      <c r="X45" s="676"/>
      <c r="Y45" s="1284" t="s">
        <v>354</v>
      </c>
      <c r="Z45" s="1270"/>
      <c r="AA45" s="352"/>
      <c r="AB45" s="1266" t="s">
        <v>354</v>
      </c>
      <c r="AC45" s="1267"/>
      <c r="AD45" s="773"/>
      <c r="AE45" s="1266" t="s">
        <v>354</v>
      </c>
      <c r="AF45" s="1267"/>
      <c r="AG45" s="773"/>
      <c r="AH45" s="1270" t="s">
        <v>354</v>
      </c>
      <c r="AI45" s="1270"/>
      <c r="AJ45" s="774"/>
      <c r="AL45" s="1492"/>
      <c r="AM45" s="48"/>
      <c r="AN45" s="92"/>
      <c r="AO45" s="92"/>
      <c r="AP45" s="92"/>
      <c r="AQ45" s="92"/>
      <c r="AR45" s="92"/>
      <c r="AS45" s="49"/>
      <c r="AT45" s="93"/>
      <c r="AU45" s="18"/>
      <c r="AV45" s="19"/>
      <c r="AW45" s="1029"/>
      <c r="AX45" s="1228"/>
      <c r="AY45" s="1228"/>
      <c r="AZ45" s="1228"/>
      <c r="BA45" s="1228"/>
      <c r="BB45" s="1384"/>
      <c r="BC45" s="1630"/>
      <c r="BD45" s="1631"/>
      <c r="BE45" s="1631"/>
      <c r="BF45" s="1631"/>
      <c r="BG45" s="1631"/>
      <c r="BH45" s="94"/>
      <c r="BI45" s="1630"/>
      <c r="BJ45" s="1631"/>
      <c r="BK45" s="1631"/>
      <c r="BL45" s="1631"/>
      <c r="BM45" s="1631"/>
      <c r="BN45" s="94"/>
      <c r="BO45" s="1630"/>
      <c r="BP45" s="1631"/>
      <c r="BQ45" s="1631"/>
      <c r="BR45" s="1631"/>
      <c r="BS45" s="1631"/>
      <c r="BT45" s="94"/>
    </row>
    <row r="46" spans="1:74" ht="12.6" customHeight="1">
      <c r="A46" s="784">
        <v>45</v>
      </c>
      <c r="B46" s="1492"/>
      <c r="C46" s="1295"/>
      <c r="D46" s="1296"/>
      <c r="E46" s="1296"/>
      <c r="F46" s="1297"/>
      <c r="G46" s="1300"/>
      <c r="H46" s="1301"/>
      <c r="I46" s="787"/>
      <c r="J46" s="787"/>
      <c r="K46" s="787"/>
      <c r="L46" s="787"/>
      <c r="M46" s="787"/>
      <c r="N46" s="787"/>
      <c r="O46" s="787"/>
      <c r="P46" s="787"/>
      <c r="Q46" s="787"/>
      <c r="R46" s="787"/>
      <c r="S46" s="787"/>
      <c r="T46" s="787"/>
      <c r="U46" s="787"/>
      <c r="V46" s="787"/>
      <c r="W46" s="787"/>
      <c r="X46" s="677"/>
      <c r="Y46" s="1285"/>
      <c r="Z46" s="1271"/>
      <c r="AA46" s="336" t="s">
        <v>354</v>
      </c>
      <c r="AB46" s="1268"/>
      <c r="AC46" s="1269"/>
      <c r="AD46" s="742" t="s">
        <v>354</v>
      </c>
      <c r="AE46" s="1268"/>
      <c r="AF46" s="1269"/>
      <c r="AG46" s="742" t="s">
        <v>354</v>
      </c>
      <c r="AH46" s="1271"/>
      <c r="AI46" s="1271"/>
      <c r="AJ46" s="595" t="s">
        <v>354</v>
      </c>
      <c r="AL46" s="1492"/>
      <c r="AM46" s="95"/>
      <c r="AN46" s="96"/>
      <c r="AO46" s="96"/>
      <c r="AP46" s="96"/>
      <c r="AQ46" s="96"/>
      <c r="AR46" s="96"/>
      <c r="AS46" s="97"/>
      <c r="AT46" s="79"/>
      <c r="AU46" s="98"/>
      <c r="AV46" s="99"/>
      <c r="AW46" s="1385"/>
      <c r="AX46" s="1229"/>
      <c r="AY46" s="1229"/>
      <c r="AZ46" s="1229"/>
      <c r="BA46" s="1229"/>
      <c r="BB46" s="1386"/>
      <c r="BC46" s="1632"/>
      <c r="BD46" s="1633"/>
      <c r="BE46" s="1633"/>
      <c r="BF46" s="1633"/>
      <c r="BG46" s="1633"/>
      <c r="BH46" s="100"/>
      <c r="BI46" s="1632"/>
      <c r="BJ46" s="1633"/>
      <c r="BK46" s="1633"/>
      <c r="BL46" s="1633"/>
      <c r="BM46" s="1633"/>
      <c r="BN46" s="100"/>
      <c r="BO46" s="1632"/>
      <c r="BP46" s="1633"/>
      <c r="BQ46" s="1633"/>
      <c r="BR46" s="1633"/>
      <c r="BS46" s="1633"/>
      <c r="BT46" s="100"/>
    </row>
    <row r="47" spans="1:74" ht="12.6" customHeight="1">
      <c r="A47" s="784">
        <v>46</v>
      </c>
      <c r="B47" s="1492"/>
      <c r="C47" s="589"/>
      <c r="D47" s="49"/>
      <c r="E47" s="18"/>
      <c r="F47" s="50"/>
      <c r="G47" s="18"/>
      <c r="H47" s="18"/>
      <c r="I47" s="673" t="s">
        <v>354</v>
      </c>
      <c r="J47" s="673" t="s">
        <v>354</v>
      </c>
      <c r="K47" s="673" t="s">
        <v>354</v>
      </c>
      <c r="L47" s="673" t="s">
        <v>354</v>
      </c>
      <c r="M47" s="673" t="s">
        <v>354</v>
      </c>
      <c r="N47" s="673" t="s">
        <v>354</v>
      </c>
      <c r="O47" s="673" t="s">
        <v>354</v>
      </c>
      <c r="P47" s="673" t="s">
        <v>354</v>
      </c>
      <c r="Q47" s="673" t="s">
        <v>354</v>
      </c>
      <c r="R47" s="673" t="s">
        <v>354</v>
      </c>
      <c r="S47" s="673" t="s">
        <v>354</v>
      </c>
      <c r="T47" s="673" t="s">
        <v>354</v>
      </c>
      <c r="U47" s="673" t="s">
        <v>354</v>
      </c>
      <c r="V47" s="673" t="s">
        <v>354</v>
      </c>
      <c r="W47" s="673" t="s">
        <v>354</v>
      </c>
      <c r="X47" s="674" t="s">
        <v>354</v>
      </c>
      <c r="Y47" s="1258" t="s">
        <v>354</v>
      </c>
      <c r="Z47" s="1259"/>
      <c r="AA47" s="403"/>
      <c r="AB47" s="1262" t="s">
        <v>354</v>
      </c>
      <c r="AC47" s="1263"/>
      <c r="AD47" s="740"/>
      <c r="AE47" s="1262" t="s">
        <v>354</v>
      </c>
      <c r="AF47" s="1263"/>
      <c r="AG47" s="740"/>
      <c r="AH47" s="1259" t="s">
        <v>354</v>
      </c>
      <c r="AI47" s="1259"/>
      <c r="AJ47" s="94"/>
      <c r="AL47" s="1492"/>
      <c r="AM47" s="1397"/>
      <c r="AN47" s="1477"/>
      <c r="AO47" s="1478"/>
      <c r="AP47" s="1478"/>
      <c r="AQ47" s="1478"/>
      <c r="AR47" s="1478"/>
      <c r="AS47" s="1478"/>
      <c r="AT47" s="1479"/>
      <c r="AU47" s="1483"/>
      <c r="AV47" s="1484"/>
      <c r="AW47" s="1485"/>
      <c r="AX47" s="1486"/>
      <c r="AY47" s="1486"/>
      <c r="AZ47" s="1486"/>
      <c r="BA47" s="1486"/>
      <c r="BB47" s="756"/>
      <c r="BC47" s="1634"/>
      <c r="BD47" s="1635"/>
      <c r="BE47" s="1635"/>
      <c r="BF47" s="1635"/>
      <c r="BG47" s="1635"/>
      <c r="BH47" s="756"/>
      <c r="BI47" s="1636"/>
      <c r="BJ47" s="1635"/>
      <c r="BK47" s="1635"/>
      <c r="BL47" s="1635"/>
      <c r="BM47" s="1635"/>
      <c r="BN47" s="756"/>
      <c r="BO47" s="1637"/>
      <c r="BP47" s="1638"/>
      <c r="BQ47" s="1638"/>
      <c r="BR47" s="1638"/>
      <c r="BS47" s="1638"/>
      <c r="BT47" s="756"/>
    </row>
    <row r="48" spans="1:74" ht="12.6" customHeight="1">
      <c r="A48" s="784">
        <v>47</v>
      </c>
      <c r="B48" s="1492"/>
      <c r="C48" s="57"/>
      <c r="D48" s="35"/>
      <c r="E48" s="528" t="s">
        <v>354</v>
      </c>
      <c r="F48" s="590"/>
      <c r="G48" s="528" t="s">
        <v>354</v>
      </c>
      <c r="H48" s="528"/>
      <c r="I48" s="804"/>
      <c r="J48" s="804"/>
      <c r="K48" s="804"/>
      <c r="L48" s="804"/>
      <c r="M48" s="804"/>
      <c r="N48" s="804"/>
      <c r="O48" s="804"/>
      <c r="P48" s="804"/>
      <c r="Q48" s="804"/>
      <c r="R48" s="804"/>
      <c r="S48" s="804"/>
      <c r="T48" s="804"/>
      <c r="U48" s="804"/>
      <c r="V48" s="804"/>
      <c r="W48" s="804"/>
      <c r="X48" s="804"/>
      <c r="Y48" s="1260"/>
      <c r="Z48" s="1261"/>
      <c r="AA48" s="134" t="s">
        <v>354</v>
      </c>
      <c r="AB48" s="1264"/>
      <c r="AC48" s="1265"/>
      <c r="AD48" s="741" t="s">
        <v>354</v>
      </c>
      <c r="AE48" s="1264"/>
      <c r="AF48" s="1265"/>
      <c r="AG48" s="741" t="s">
        <v>354</v>
      </c>
      <c r="AH48" s="1261"/>
      <c r="AI48" s="1261"/>
      <c r="AJ48" s="594" t="s">
        <v>354</v>
      </c>
      <c r="AL48" s="1492"/>
      <c r="AM48" s="1398"/>
      <c r="AN48" s="1480"/>
      <c r="AO48" s="1481"/>
      <c r="AP48" s="1481"/>
      <c r="AQ48" s="1481"/>
      <c r="AR48" s="1481"/>
      <c r="AS48" s="1481"/>
      <c r="AT48" s="1482"/>
      <c r="AU48" s="1280"/>
      <c r="AV48" s="1281"/>
      <c r="AW48" s="1639"/>
      <c r="AX48" s="1640"/>
      <c r="AY48" s="1640"/>
      <c r="AZ48" s="1640"/>
      <c r="BA48" s="1640"/>
      <c r="BB48" s="757"/>
      <c r="BC48" s="1639"/>
      <c r="BD48" s="1640"/>
      <c r="BE48" s="1640"/>
      <c r="BF48" s="1640"/>
      <c r="BG48" s="1640"/>
      <c r="BH48" s="757"/>
      <c r="BI48" s="1639"/>
      <c r="BJ48" s="1640"/>
      <c r="BK48" s="1640"/>
      <c r="BL48" s="1640"/>
      <c r="BM48" s="1640"/>
      <c r="BN48" s="757"/>
      <c r="BO48" s="1647"/>
      <c r="BP48" s="1648"/>
      <c r="BQ48" s="1648"/>
      <c r="BR48" s="1648"/>
      <c r="BS48" s="1648"/>
      <c r="BT48" s="757"/>
      <c r="BV48" s="701" t="str">
        <f>IF(AND(AN47&lt;&gt;"",AW48="",SUM(BC47:BT48)&lt;&gt;0),"←本来の支給額を入力してください","")</f>
        <v/>
      </c>
    </row>
    <row r="49" spans="1:74" ht="12.6" customHeight="1">
      <c r="A49" s="784">
        <v>48</v>
      </c>
      <c r="B49" s="1492"/>
      <c r="C49" s="1292" t="s">
        <v>354</v>
      </c>
      <c r="D49" s="1293"/>
      <c r="E49" s="1293"/>
      <c r="F49" s="1294"/>
      <c r="G49" s="1298" t="s">
        <v>354</v>
      </c>
      <c r="H49" s="1299"/>
      <c r="I49" s="675" t="s">
        <v>354</v>
      </c>
      <c r="J49" s="675" t="s">
        <v>354</v>
      </c>
      <c r="K49" s="675" t="s">
        <v>354</v>
      </c>
      <c r="L49" s="675" t="s">
        <v>354</v>
      </c>
      <c r="M49" s="675" t="s">
        <v>354</v>
      </c>
      <c r="N49" s="675" t="s">
        <v>354</v>
      </c>
      <c r="O49" s="675" t="s">
        <v>354</v>
      </c>
      <c r="P49" s="675" t="s">
        <v>354</v>
      </c>
      <c r="Q49" s="675" t="s">
        <v>354</v>
      </c>
      <c r="R49" s="675" t="s">
        <v>354</v>
      </c>
      <c r="S49" s="675" t="s">
        <v>354</v>
      </c>
      <c r="T49" s="675" t="s">
        <v>354</v>
      </c>
      <c r="U49" s="675" t="s">
        <v>354</v>
      </c>
      <c r="V49" s="675" t="s">
        <v>354</v>
      </c>
      <c r="W49" s="675" t="s">
        <v>354</v>
      </c>
      <c r="X49" s="676"/>
      <c r="Y49" s="1284" t="s">
        <v>354</v>
      </c>
      <c r="Z49" s="1270"/>
      <c r="AA49" s="352"/>
      <c r="AB49" s="1266" t="s">
        <v>354</v>
      </c>
      <c r="AC49" s="1267"/>
      <c r="AD49" s="773"/>
      <c r="AE49" s="1266" t="s">
        <v>354</v>
      </c>
      <c r="AF49" s="1267"/>
      <c r="AG49" s="773"/>
      <c r="AH49" s="1270" t="s">
        <v>354</v>
      </c>
      <c r="AI49" s="1270"/>
      <c r="AJ49" s="774"/>
      <c r="AL49" s="1492"/>
      <c r="AM49" s="1398"/>
      <c r="AN49" s="1641"/>
      <c r="AO49" s="1642"/>
      <c r="AP49" s="1642"/>
      <c r="AQ49" s="1642"/>
      <c r="AR49" s="1642"/>
      <c r="AS49" s="1642"/>
      <c r="AT49" s="1643"/>
      <c r="AU49" s="1280"/>
      <c r="AV49" s="1281"/>
      <c r="AW49" s="1273"/>
      <c r="AX49" s="1274"/>
      <c r="AY49" s="1274"/>
      <c r="AZ49" s="1274"/>
      <c r="BA49" s="1274"/>
      <c r="BB49" s="757"/>
      <c r="BC49" s="1639"/>
      <c r="BD49" s="1640"/>
      <c r="BE49" s="1640"/>
      <c r="BF49" s="1640"/>
      <c r="BG49" s="1640"/>
      <c r="BH49" s="757"/>
      <c r="BI49" s="1639"/>
      <c r="BJ49" s="1640"/>
      <c r="BK49" s="1640"/>
      <c r="BL49" s="1640"/>
      <c r="BM49" s="1640"/>
      <c r="BN49" s="757"/>
      <c r="BO49" s="1647"/>
      <c r="BP49" s="1648"/>
      <c r="BQ49" s="1648"/>
      <c r="BR49" s="1648"/>
      <c r="BS49" s="1648"/>
      <c r="BT49" s="757"/>
    </row>
    <row r="50" spans="1:74" ht="12.6" customHeight="1">
      <c r="A50" s="784">
        <v>49</v>
      </c>
      <c r="B50" s="1493"/>
      <c r="C50" s="1295"/>
      <c r="D50" s="1296"/>
      <c r="E50" s="1296"/>
      <c r="F50" s="1297"/>
      <c r="G50" s="1300"/>
      <c r="H50" s="1301"/>
      <c r="I50" s="787"/>
      <c r="J50" s="787"/>
      <c r="K50" s="787"/>
      <c r="L50" s="787"/>
      <c r="M50" s="787"/>
      <c r="N50" s="787"/>
      <c r="O50" s="787"/>
      <c r="P50" s="787"/>
      <c r="Q50" s="787"/>
      <c r="R50" s="787"/>
      <c r="S50" s="787"/>
      <c r="T50" s="787"/>
      <c r="U50" s="787"/>
      <c r="V50" s="787"/>
      <c r="W50" s="787"/>
      <c r="X50" s="677"/>
      <c r="Y50" s="1285"/>
      <c r="Z50" s="1271"/>
      <c r="AA50" s="336" t="s">
        <v>354</v>
      </c>
      <c r="AB50" s="1268"/>
      <c r="AC50" s="1269"/>
      <c r="AD50" s="742" t="s">
        <v>354</v>
      </c>
      <c r="AE50" s="1268"/>
      <c r="AF50" s="1269"/>
      <c r="AG50" s="742" t="s">
        <v>354</v>
      </c>
      <c r="AH50" s="1271"/>
      <c r="AI50" s="1271"/>
      <c r="AJ50" s="595" t="s">
        <v>354</v>
      </c>
      <c r="AL50" s="1492"/>
      <c r="AM50" s="1398"/>
      <c r="AN50" s="1644"/>
      <c r="AO50" s="1645"/>
      <c r="AP50" s="1645"/>
      <c r="AQ50" s="1645"/>
      <c r="AR50" s="1645"/>
      <c r="AS50" s="1645"/>
      <c r="AT50" s="1646"/>
      <c r="AU50" s="1282"/>
      <c r="AV50" s="1283"/>
      <c r="AW50" s="1639"/>
      <c r="AX50" s="1640"/>
      <c r="AY50" s="1640"/>
      <c r="AZ50" s="1640"/>
      <c r="BA50" s="1640"/>
      <c r="BB50" s="758"/>
      <c r="BC50" s="1639"/>
      <c r="BD50" s="1640"/>
      <c r="BE50" s="1640"/>
      <c r="BF50" s="1640"/>
      <c r="BG50" s="1640"/>
      <c r="BH50" s="758"/>
      <c r="BI50" s="1639"/>
      <c r="BJ50" s="1640"/>
      <c r="BK50" s="1640"/>
      <c r="BL50" s="1640"/>
      <c r="BM50" s="1640"/>
      <c r="BN50" s="758"/>
      <c r="BO50" s="1647"/>
      <c r="BP50" s="1648"/>
      <c r="BQ50" s="1648"/>
      <c r="BR50" s="1648"/>
      <c r="BS50" s="1648"/>
      <c r="BT50" s="758"/>
      <c r="BV50" s="701" t="str">
        <f>IF(AND(AN49&lt;&gt;"",AW50="",SUM(BC49:BT50)&lt;&gt;0),"←本来の支給額を入力してください","")</f>
        <v/>
      </c>
    </row>
    <row r="51" spans="1:74" ht="12.6" customHeight="1">
      <c r="A51" s="784">
        <v>50</v>
      </c>
      <c r="B51" s="35"/>
      <c r="C51" s="680"/>
      <c r="D51" s="680"/>
      <c r="E51" s="680"/>
      <c r="F51" s="680"/>
      <c r="G51" s="681"/>
      <c r="H51" s="681"/>
      <c r="I51" s="682"/>
      <c r="J51" s="682"/>
      <c r="K51" s="682"/>
      <c r="L51" s="682"/>
      <c r="M51" s="682"/>
      <c r="N51" s="682"/>
      <c r="O51" s="682"/>
      <c r="P51" s="682"/>
      <c r="Q51" s="682"/>
      <c r="R51" s="682"/>
      <c r="S51" s="682"/>
      <c r="T51" s="682"/>
      <c r="U51" s="682"/>
      <c r="V51" s="682"/>
      <c r="W51" s="682"/>
      <c r="X51" s="683"/>
      <c r="Y51" s="593"/>
      <c r="Z51" s="593"/>
      <c r="AA51" s="134"/>
      <c r="AB51" s="593"/>
      <c r="AC51" s="593"/>
      <c r="AD51" s="134"/>
      <c r="AE51" s="593"/>
      <c r="AF51" s="593"/>
      <c r="AG51" s="134"/>
      <c r="AH51" s="593"/>
      <c r="AI51" s="593"/>
      <c r="AJ51" s="134"/>
      <c r="AL51" s="1492"/>
      <c r="AM51" s="1398"/>
      <c r="AN51" s="1649"/>
      <c r="AO51" s="1650"/>
      <c r="AP51" s="1650"/>
      <c r="AQ51" s="1650"/>
      <c r="AR51" s="1650"/>
      <c r="AS51" s="1650"/>
      <c r="AT51" s="1651"/>
      <c r="AU51" s="1453"/>
      <c r="AV51" s="1454"/>
      <c r="AW51" s="1273"/>
      <c r="AX51" s="1274"/>
      <c r="AY51" s="1274"/>
      <c r="AZ51" s="1274"/>
      <c r="BA51" s="1274"/>
      <c r="BB51" s="759"/>
      <c r="BC51" s="1639"/>
      <c r="BD51" s="1640"/>
      <c r="BE51" s="1640"/>
      <c r="BF51" s="1640"/>
      <c r="BG51" s="1640"/>
      <c r="BH51" s="759"/>
      <c r="BI51" s="1639"/>
      <c r="BJ51" s="1640"/>
      <c r="BK51" s="1640"/>
      <c r="BL51" s="1640"/>
      <c r="BM51" s="1640"/>
      <c r="BN51" s="759"/>
      <c r="BO51" s="1647"/>
      <c r="BP51" s="1648"/>
      <c r="BQ51" s="1648"/>
      <c r="BR51" s="1648"/>
      <c r="BS51" s="1648"/>
      <c r="BT51" s="759"/>
    </row>
    <row r="52" spans="1:74" ht="12.6" customHeight="1">
      <c r="A52" s="784">
        <v>51</v>
      </c>
      <c r="B52" s="305"/>
      <c r="C52" s="680"/>
      <c r="D52" s="680"/>
      <c r="E52" s="680"/>
      <c r="F52" s="680"/>
      <c r="G52" s="681"/>
      <c r="H52" s="681"/>
      <c r="I52" s="682"/>
      <c r="J52" s="682"/>
      <c r="K52" s="682"/>
      <c r="L52" s="682"/>
      <c r="M52" s="682"/>
      <c r="N52" s="682"/>
      <c r="O52" s="682"/>
      <c r="P52" s="682"/>
      <c r="Q52" s="682"/>
      <c r="R52" s="682"/>
      <c r="S52" s="682"/>
      <c r="T52" s="682"/>
      <c r="U52" s="682"/>
      <c r="V52" s="682"/>
      <c r="W52" s="682"/>
      <c r="X52" s="683"/>
      <c r="Y52" s="593"/>
      <c r="Z52" s="593"/>
      <c r="AA52" s="134"/>
      <c r="AB52" s="593"/>
      <c r="AC52" s="593"/>
      <c r="AD52" s="134"/>
      <c r="AE52" s="593"/>
      <c r="AF52" s="593"/>
      <c r="AG52" s="134"/>
      <c r="AH52" s="593"/>
      <c r="AI52" s="593"/>
      <c r="AJ52" s="134"/>
      <c r="AL52" s="1492"/>
      <c r="AM52" s="1398"/>
      <c r="AN52" s="1649"/>
      <c r="AO52" s="1650"/>
      <c r="AP52" s="1650"/>
      <c r="AQ52" s="1650"/>
      <c r="AR52" s="1650"/>
      <c r="AS52" s="1650"/>
      <c r="AT52" s="1651"/>
      <c r="AU52" s="1280"/>
      <c r="AV52" s="1281"/>
      <c r="AW52" s="1639"/>
      <c r="AX52" s="1640"/>
      <c r="AY52" s="1640"/>
      <c r="AZ52" s="1640"/>
      <c r="BA52" s="1640"/>
      <c r="BB52" s="757"/>
      <c r="BC52" s="1639"/>
      <c r="BD52" s="1640"/>
      <c r="BE52" s="1640"/>
      <c r="BF52" s="1640"/>
      <c r="BG52" s="1640"/>
      <c r="BH52" s="757"/>
      <c r="BI52" s="1639"/>
      <c r="BJ52" s="1640"/>
      <c r="BK52" s="1640"/>
      <c r="BL52" s="1640"/>
      <c r="BM52" s="1640"/>
      <c r="BN52" s="757"/>
      <c r="BO52" s="1647"/>
      <c r="BP52" s="1648"/>
      <c r="BQ52" s="1648"/>
      <c r="BR52" s="1648"/>
      <c r="BS52" s="1648"/>
      <c r="BT52" s="757"/>
      <c r="BV52" s="701" t="str">
        <f>IF(AND(AN51&lt;&gt;"",AW52="",SUM(BC51:BT52)&lt;&gt;0),"←本来の支給額を入力してください","")</f>
        <v/>
      </c>
    </row>
    <row r="53" spans="1:74" ht="12.6" customHeight="1">
      <c r="A53" s="784">
        <v>52</v>
      </c>
      <c r="B53" s="91" t="s">
        <v>315</v>
      </c>
      <c r="C53" s="2"/>
      <c r="D53" s="2"/>
      <c r="E53" s="2"/>
      <c r="F53" s="2"/>
      <c r="G53" s="2"/>
      <c r="H53" s="2"/>
      <c r="I53" s="2"/>
      <c r="J53" s="2"/>
      <c r="K53" s="2"/>
      <c r="L53" s="2"/>
      <c r="M53" s="2"/>
      <c r="N53" s="2"/>
      <c r="O53" s="2"/>
      <c r="P53" s="2"/>
      <c r="Q53" s="2"/>
      <c r="R53" s="2"/>
      <c r="S53" s="2"/>
      <c r="T53" s="2"/>
      <c r="U53" s="2"/>
      <c r="V53" s="2"/>
      <c r="W53" s="2"/>
      <c r="X53" s="2"/>
      <c r="Y53" s="2"/>
      <c r="Z53" s="2"/>
      <c r="AA53" s="2"/>
      <c r="AB53" s="684"/>
      <c r="AC53" s="684"/>
      <c r="AD53" s="684"/>
      <c r="AE53" s="374"/>
      <c r="AF53" s="374"/>
      <c r="AG53" s="374"/>
      <c r="AH53" s="374"/>
      <c r="AI53" s="374"/>
      <c r="AJ53" s="685"/>
      <c r="AL53" s="1492"/>
      <c r="AM53" s="1398"/>
      <c r="AN53" s="1641"/>
      <c r="AO53" s="1642"/>
      <c r="AP53" s="1642"/>
      <c r="AQ53" s="1642"/>
      <c r="AR53" s="1642"/>
      <c r="AS53" s="1642"/>
      <c r="AT53" s="1643"/>
      <c r="AU53" s="1280"/>
      <c r="AV53" s="1281"/>
      <c r="AW53" s="1273"/>
      <c r="AX53" s="1274"/>
      <c r="AY53" s="1274"/>
      <c r="AZ53" s="1274"/>
      <c r="BA53" s="1274"/>
      <c r="BB53" s="757"/>
      <c r="BC53" s="1639"/>
      <c r="BD53" s="1640"/>
      <c r="BE53" s="1640"/>
      <c r="BF53" s="1640"/>
      <c r="BG53" s="1640"/>
      <c r="BH53" s="757"/>
      <c r="BI53" s="1639"/>
      <c r="BJ53" s="1640"/>
      <c r="BK53" s="1640"/>
      <c r="BL53" s="1640"/>
      <c r="BM53" s="1640"/>
      <c r="BN53" s="757"/>
      <c r="BO53" s="1647"/>
      <c r="BP53" s="1648"/>
      <c r="BQ53" s="1648"/>
      <c r="BR53" s="1648"/>
      <c r="BS53" s="1648"/>
      <c r="BT53" s="757"/>
    </row>
    <row r="54" spans="1:74" ht="12.6" customHeight="1">
      <c r="A54" s="784">
        <v>53</v>
      </c>
      <c r="B54" s="57"/>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530"/>
      <c r="AC54" s="530"/>
      <c r="AD54" s="530"/>
      <c r="AE54" s="541"/>
      <c r="AF54" s="541"/>
      <c r="AG54" s="541"/>
      <c r="AH54" s="541"/>
      <c r="AI54" s="541"/>
      <c r="AJ54" s="598"/>
      <c r="AL54" s="1492"/>
      <c r="AM54" s="1398"/>
      <c r="AN54" s="1644"/>
      <c r="AO54" s="1645"/>
      <c r="AP54" s="1645"/>
      <c r="AQ54" s="1645"/>
      <c r="AR54" s="1645"/>
      <c r="AS54" s="1645"/>
      <c r="AT54" s="1646"/>
      <c r="AU54" s="1282"/>
      <c r="AV54" s="1283"/>
      <c r="AW54" s="1639"/>
      <c r="AX54" s="1640"/>
      <c r="AY54" s="1640"/>
      <c r="AZ54" s="1640"/>
      <c r="BA54" s="1640"/>
      <c r="BB54" s="758"/>
      <c r="BC54" s="1639"/>
      <c r="BD54" s="1640"/>
      <c r="BE54" s="1640"/>
      <c r="BF54" s="1640"/>
      <c r="BG54" s="1640"/>
      <c r="BH54" s="758"/>
      <c r="BI54" s="1639"/>
      <c r="BJ54" s="1640"/>
      <c r="BK54" s="1640"/>
      <c r="BL54" s="1640"/>
      <c r="BM54" s="1640"/>
      <c r="BN54" s="758"/>
      <c r="BO54" s="1647"/>
      <c r="BP54" s="1648"/>
      <c r="BQ54" s="1648"/>
      <c r="BR54" s="1648"/>
      <c r="BS54" s="1648"/>
      <c r="BT54" s="758"/>
      <c r="BV54" s="701" t="str">
        <f>IF(AND(AN53&lt;&gt;"",AW54="",SUM(BC53:BT54)&lt;&gt;0),"←本来の支給額を入力してください","")</f>
        <v/>
      </c>
    </row>
    <row r="55" spans="1:74" ht="12.6" customHeight="1">
      <c r="A55" s="784">
        <v>54</v>
      </c>
      <c r="B55" s="57"/>
      <c r="C55" s="29"/>
      <c r="D55" s="29"/>
      <c r="E55" s="29"/>
      <c r="F55" s="29"/>
      <c r="G55" s="29"/>
      <c r="H55" s="29"/>
      <c r="I55" s="29"/>
      <c r="J55" s="29"/>
      <c r="K55" s="29"/>
      <c r="L55" s="29"/>
      <c r="M55" s="29"/>
      <c r="N55" s="29"/>
      <c r="O55" s="29"/>
      <c r="P55" s="29"/>
      <c r="Q55" s="29"/>
      <c r="R55" s="29"/>
      <c r="S55" s="29"/>
      <c r="T55" s="29"/>
      <c r="U55" s="29"/>
      <c r="V55" s="29"/>
      <c r="W55" s="29"/>
      <c r="X55" s="29"/>
      <c r="Y55" s="109" t="s">
        <v>3</v>
      </c>
      <c r="Z55" s="29"/>
      <c r="AA55" s="1652">
        <v>99</v>
      </c>
      <c r="AB55" s="1652"/>
      <c r="AC55" s="30" t="s">
        <v>0</v>
      </c>
      <c r="AD55" s="1652">
        <v>99</v>
      </c>
      <c r="AE55" s="1652"/>
      <c r="AF55" s="30" t="s">
        <v>1</v>
      </c>
      <c r="AG55" s="1652">
        <v>99</v>
      </c>
      <c r="AH55" s="1652"/>
      <c r="AI55" s="30" t="s">
        <v>2</v>
      </c>
      <c r="AJ55" s="598"/>
      <c r="AL55" s="1492"/>
      <c r="AM55" s="1398"/>
      <c r="AN55" s="1641"/>
      <c r="AO55" s="1642"/>
      <c r="AP55" s="1642"/>
      <c r="AQ55" s="1642"/>
      <c r="AR55" s="1642"/>
      <c r="AS55" s="1642"/>
      <c r="AT55" s="1643"/>
      <c r="AU55" s="1280"/>
      <c r="AV55" s="1281"/>
      <c r="AW55" s="1273"/>
      <c r="AX55" s="1274"/>
      <c r="AY55" s="1274"/>
      <c r="AZ55" s="1274"/>
      <c r="BA55" s="1274"/>
      <c r="BB55" s="759"/>
      <c r="BC55" s="1639"/>
      <c r="BD55" s="1640"/>
      <c r="BE55" s="1640"/>
      <c r="BF55" s="1640"/>
      <c r="BG55" s="1640"/>
      <c r="BH55" s="759"/>
      <c r="BI55" s="1639"/>
      <c r="BJ55" s="1640"/>
      <c r="BK55" s="1640"/>
      <c r="BL55" s="1640"/>
      <c r="BM55" s="1640"/>
      <c r="BN55" s="759"/>
      <c r="BO55" s="1647"/>
      <c r="BP55" s="1648"/>
      <c r="BQ55" s="1648"/>
      <c r="BR55" s="1648"/>
      <c r="BS55" s="1648"/>
      <c r="BT55" s="759"/>
    </row>
    <row r="56" spans="1:74" ht="12.6" customHeight="1">
      <c r="A56" s="784">
        <v>55</v>
      </c>
      <c r="B56" s="57"/>
      <c r="C56" s="29"/>
      <c r="D56" s="29"/>
      <c r="E56" s="29"/>
      <c r="F56" s="29"/>
      <c r="G56" s="29"/>
      <c r="H56" s="29"/>
      <c r="I56" s="29"/>
      <c r="J56" s="29"/>
      <c r="K56" s="29"/>
      <c r="L56" s="29"/>
      <c r="M56" s="29"/>
      <c r="N56" s="29"/>
      <c r="O56" s="29"/>
      <c r="P56" s="29"/>
      <c r="Q56" s="29"/>
      <c r="R56" s="29"/>
      <c r="S56" s="29"/>
      <c r="T56" s="29"/>
      <c r="U56" s="29"/>
      <c r="V56" s="29"/>
      <c r="W56" s="29"/>
      <c r="X56" s="29"/>
      <c r="Y56" s="29"/>
      <c r="Z56" s="30"/>
      <c r="AA56" s="30"/>
      <c r="AB56" s="530"/>
      <c r="AC56" s="530"/>
      <c r="AD56" s="530"/>
      <c r="AE56" s="541"/>
      <c r="AF56" s="541"/>
      <c r="AG56" s="541"/>
      <c r="AH56" s="541"/>
      <c r="AI56" s="541"/>
      <c r="AJ56" s="598"/>
      <c r="AL56" s="1492"/>
      <c r="AM56" s="1398"/>
      <c r="AN56" s="1644"/>
      <c r="AO56" s="1645"/>
      <c r="AP56" s="1645"/>
      <c r="AQ56" s="1645"/>
      <c r="AR56" s="1645"/>
      <c r="AS56" s="1645"/>
      <c r="AT56" s="1646"/>
      <c r="AU56" s="1282"/>
      <c r="AV56" s="1283"/>
      <c r="AW56" s="1639"/>
      <c r="AX56" s="1640"/>
      <c r="AY56" s="1640"/>
      <c r="AZ56" s="1640"/>
      <c r="BA56" s="1640"/>
      <c r="BB56" s="757"/>
      <c r="BC56" s="1639"/>
      <c r="BD56" s="1640"/>
      <c r="BE56" s="1640"/>
      <c r="BF56" s="1640"/>
      <c r="BG56" s="1640"/>
      <c r="BH56" s="757"/>
      <c r="BI56" s="1639"/>
      <c r="BJ56" s="1640"/>
      <c r="BK56" s="1640"/>
      <c r="BL56" s="1640"/>
      <c r="BM56" s="1640"/>
      <c r="BN56" s="757"/>
      <c r="BO56" s="1647"/>
      <c r="BP56" s="1648"/>
      <c r="BQ56" s="1648"/>
      <c r="BR56" s="1648"/>
      <c r="BS56" s="1648"/>
      <c r="BT56" s="757"/>
      <c r="BV56" s="701" t="str">
        <f>IF(AND(AN55&lt;&gt;"",AW56="",SUM(BC55:BT56)&lt;&gt;0),"←本来の支給額を入力してください","")</f>
        <v/>
      </c>
    </row>
    <row r="57" spans="1:74" ht="12.6" customHeight="1">
      <c r="A57" s="784">
        <v>56</v>
      </c>
      <c r="B57" s="58" t="s">
        <v>7</v>
      </c>
      <c r="C57" s="134"/>
      <c r="D57" s="134"/>
      <c r="E57" s="134"/>
      <c r="F57" s="134"/>
      <c r="G57" s="748"/>
      <c r="H57" s="748"/>
      <c r="I57" s="1658" t="s">
        <v>374</v>
      </c>
      <c r="J57" s="1658"/>
      <c r="K57" s="1658"/>
      <c r="L57" s="1658"/>
      <c r="M57" s="1658"/>
      <c r="N57" s="1658"/>
      <c r="O57" s="1658"/>
      <c r="P57" s="1658"/>
      <c r="Q57" s="1658"/>
      <c r="R57" s="1658"/>
      <c r="S57" s="1658"/>
      <c r="T57" s="1658"/>
      <c r="U57" s="1658"/>
      <c r="V57" s="1658"/>
      <c r="W57" s="1658"/>
      <c r="X57" s="1658"/>
      <c r="Y57" s="1658"/>
      <c r="Z57" s="1658"/>
      <c r="AA57" s="1658"/>
      <c r="AB57" s="1658"/>
      <c r="AC57" s="1658"/>
      <c r="AD57" s="1658"/>
      <c r="AE57" s="1658"/>
      <c r="AF57" s="1658"/>
      <c r="AG57" s="1658"/>
      <c r="AH57" s="1658"/>
      <c r="AI57" s="29"/>
      <c r="AJ57" s="3"/>
      <c r="AL57" s="1492"/>
      <c r="AM57" s="1398"/>
      <c r="AN57" s="1649"/>
      <c r="AO57" s="1650"/>
      <c r="AP57" s="1650"/>
      <c r="AQ57" s="1650"/>
      <c r="AR57" s="1650"/>
      <c r="AS57" s="1650"/>
      <c r="AT57" s="1651"/>
      <c r="AU57" s="1453"/>
      <c r="AV57" s="1454"/>
      <c r="AW57" s="1273"/>
      <c r="AX57" s="1274"/>
      <c r="AY57" s="1274"/>
      <c r="AZ57" s="1274"/>
      <c r="BA57" s="1274"/>
      <c r="BB57" s="757"/>
      <c r="BC57" s="1639"/>
      <c r="BD57" s="1640"/>
      <c r="BE57" s="1640"/>
      <c r="BF57" s="1640"/>
      <c r="BG57" s="1640"/>
      <c r="BH57" s="757"/>
      <c r="BI57" s="1639"/>
      <c r="BJ57" s="1640"/>
      <c r="BK57" s="1640"/>
      <c r="BL57" s="1640"/>
      <c r="BM57" s="1640"/>
      <c r="BN57" s="757"/>
      <c r="BO57" s="1647"/>
      <c r="BP57" s="1648"/>
      <c r="BQ57" s="1648"/>
      <c r="BR57" s="1648"/>
      <c r="BS57" s="1648"/>
      <c r="BT57" s="757"/>
    </row>
    <row r="58" spans="1:74" ht="12.6" customHeight="1">
      <c r="A58" s="784">
        <v>57</v>
      </c>
      <c r="B58" s="58"/>
      <c r="C58" s="134"/>
      <c r="D58" s="134"/>
      <c r="E58" s="134"/>
      <c r="F58" s="134"/>
      <c r="G58" s="748"/>
      <c r="H58" s="748"/>
      <c r="I58" s="1653"/>
      <c r="J58" s="1653"/>
      <c r="K58" s="1653"/>
      <c r="L58" s="1653"/>
      <c r="M58" s="1653"/>
      <c r="N58" s="1653"/>
      <c r="O58" s="1653"/>
      <c r="P58" s="1653"/>
      <c r="Q58" s="1653"/>
      <c r="R58" s="1653"/>
      <c r="S58" s="1653"/>
      <c r="T58" s="1653"/>
      <c r="U58" s="1653"/>
      <c r="V58" s="1653"/>
      <c r="W58" s="1653"/>
      <c r="X58" s="1653"/>
      <c r="Y58" s="1653"/>
      <c r="Z58" s="1653"/>
      <c r="AA58" s="1653"/>
      <c r="AB58" s="1653"/>
      <c r="AC58" s="1653"/>
      <c r="AD58" s="1653"/>
      <c r="AE58" s="1653"/>
      <c r="AF58" s="1653"/>
      <c r="AG58" s="1653"/>
      <c r="AH58" s="1653"/>
      <c r="AI58" s="29"/>
      <c r="AJ58" s="3"/>
      <c r="AL58" s="1492"/>
      <c r="AM58" s="1398"/>
      <c r="AN58" s="1659"/>
      <c r="AO58" s="1660"/>
      <c r="AP58" s="1660"/>
      <c r="AQ58" s="1660"/>
      <c r="AR58" s="1660"/>
      <c r="AS58" s="1660"/>
      <c r="AT58" s="1661"/>
      <c r="AU58" s="1282"/>
      <c r="AV58" s="1283"/>
      <c r="AW58" s="1654"/>
      <c r="AX58" s="1655"/>
      <c r="AY58" s="1655"/>
      <c r="AZ58" s="1655"/>
      <c r="BA58" s="1655"/>
      <c r="BB58" s="760"/>
      <c r="BC58" s="1654"/>
      <c r="BD58" s="1655"/>
      <c r="BE58" s="1655"/>
      <c r="BF58" s="1655"/>
      <c r="BG58" s="1655"/>
      <c r="BH58" s="760"/>
      <c r="BI58" s="1654"/>
      <c r="BJ58" s="1655"/>
      <c r="BK58" s="1655"/>
      <c r="BL58" s="1655"/>
      <c r="BM58" s="1655"/>
      <c r="BN58" s="760"/>
      <c r="BO58" s="1656"/>
      <c r="BP58" s="1657"/>
      <c r="BQ58" s="1657"/>
      <c r="BR58" s="1657"/>
      <c r="BS58" s="1657"/>
      <c r="BT58" s="760"/>
      <c r="BV58" s="701" t="str">
        <f>IF(AND(AN57&lt;&gt;"",AW58="",SUM(BC57:BT58)&lt;&gt;0),"←本来の支給額を入力してください","")</f>
        <v/>
      </c>
    </row>
    <row r="59" spans="1:74" ht="12.6" customHeight="1">
      <c r="A59" s="784">
        <v>58</v>
      </c>
      <c r="B59" s="58"/>
      <c r="C59" s="134"/>
      <c r="D59" s="134"/>
      <c r="E59" s="134"/>
      <c r="F59" s="134"/>
      <c r="G59" s="748"/>
      <c r="H59" s="748"/>
      <c r="I59" s="686"/>
      <c r="J59" s="686"/>
      <c r="K59" s="686"/>
      <c r="L59" s="686"/>
      <c r="M59" s="686"/>
      <c r="N59" s="686"/>
      <c r="O59" s="686"/>
      <c r="P59" s="686"/>
      <c r="Q59" s="686"/>
      <c r="R59" s="686"/>
      <c r="S59" s="686"/>
      <c r="T59" s="686"/>
      <c r="U59" s="686"/>
      <c r="V59" s="686"/>
      <c r="W59" s="686"/>
      <c r="X59" s="687"/>
      <c r="Y59" s="687"/>
      <c r="Z59" s="687"/>
      <c r="AA59" s="687"/>
      <c r="AB59" s="687"/>
      <c r="AC59" s="687"/>
      <c r="AD59" s="687"/>
      <c r="AE59" s="687"/>
      <c r="AF59" s="687"/>
      <c r="AG59" s="687"/>
      <c r="AH59" s="687"/>
      <c r="AI59" s="29"/>
      <c r="AJ59" s="3"/>
      <c r="AL59" s="1492"/>
      <c r="AM59" s="1426"/>
      <c r="AN59" s="1427"/>
      <c r="AO59" s="1427"/>
      <c r="AP59" s="1427"/>
      <c r="AQ59" s="1427"/>
      <c r="AR59" s="1427"/>
      <c r="AS59" s="1427"/>
      <c r="AT59" s="1427"/>
      <c r="AU59" s="1427"/>
      <c r="AV59" s="1428"/>
      <c r="AW59" s="1432"/>
      <c r="AX59" s="1433"/>
      <c r="AY59" s="1433"/>
      <c r="AZ59" s="1433"/>
      <c r="BA59" s="1433"/>
      <c r="BB59" s="1434"/>
      <c r="BC59" s="1667"/>
      <c r="BD59" s="1668"/>
      <c r="BE59" s="1668"/>
      <c r="BF59" s="1668"/>
      <c r="BG59" s="1668"/>
      <c r="BH59" s="756"/>
      <c r="BI59" s="1667"/>
      <c r="BJ59" s="1668"/>
      <c r="BK59" s="1668"/>
      <c r="BL59" s="1668"/>
      <c r="BM59" s="1668"/>
      <c r="BN59" s="756"/>
      <c r="BO59" s="1667"/>
      <c r="BP59" s="1668"/>
      <c r="BQ59" s="1668"/>
      <c r="BR59" s="1668"/>
      <c r="BS59" s="1668"/>
      <c r="BT59" s="756"/>
    </row>
    <row r="60" spans="1:74" ht="12.6" customHeight="1">
      <c r="A60" s="784">
        <v>59</v>
      </c>
      <c r="B60" s="58" t="s">
        <v>46</v>
      </c>
      <c r="C60" s="134"/>
      <c r="D60" s="134"/>
      <c r="E60" s="134"/>
      <c r="F60" s="134"/>
      <c r="G60" s="748"/>
      <c r="H60" s="748"/>
      <c r="I60" s="1658" t="s">
        <v>372</v>
      </c>
      <c r="J60" s="1658"/>
      <c r="K60" s="1658"/>
      <c r="L60" s="1658"/>
      <c r="M60" s="1658"/>
      <c r="N60" s="1658"/>
      <c r="O60" s="1658"/>
      <c r="P60" s="1658"/>
      <c r="Q60" s="1658"/>
      <c r="R60" s="1658"/>
      <c r="S60" s="1658"/>
      <c r="T60" s="1658"/>
      <c r="U60" s="1658"/>
      <c r="V60" s="1658"/>
      <c r="W60" s="1658"/>
      <c r="X60" s="1658"/>
      <c r="Y60" s="1658"/>
      <c r="Z60" s="1658"/>
      <c r="AA60" s="1658"/>
      <c r="AB60" s="1658"/>
      <c r="AC60" s="1658"/>
      <c r="AD60" s="1658"/>
      <c r="AE60" s="1658"/>
      <c r="AF60" s="1658"/>
      <c r="AG60" s="1658"/>
      <c r="AH60" s="1658"/>
      <c r="AI60" s="29"/>
      <c r="AJ60" s="3"/>
      <c r="AL60" s="1492"/>
      <c r="AM60" s="1429"/>
      <c r="AN60" s="1430"/>
      <c r="AO60" s="1430"/>
      <c r="AP60" s="1430"/>
      <c r="AQ60" s="1430"/>
      <c r="AR60" s="1430"/>
      <c r="AS60" s="1430"/>
      <c r="AT60" s="1430"/>
      <c r="AU60" s="1430"/>
      <c r="AV60" s="1431"/>
      <c r="AW60" s="1494"/>
      <c r="AX60" s="1495"/>
      <c r="AY60" s="1495"/>
      <c r="AZ60" s="1495"/>
      <c r="BA60" s="1495"/>
      <c r="BB60" s="1496"/>
      <c r="BC60" s="1669"/>
      <c r="BD60" s="1670"/>
      <c r="BE60" s="1670"/>
      <c r="BF60" s="1670"/>
      <c r="BG60" s="1670"/>
      <c r="BH60" s="759"/>
      <c r="BI60" s="1669"/>
      <c r="BJ60" s="1670"/>
      <c r="BK60" s="1670"/>
      <c r="BL60" s="1670"/>
      <c r="BM60" s="1670"/>
      <c r="BN60" s="759"/>
      <c r="BO60" s="1669"/>
      <c r="BP60" s="1670"/>
      <c r="BQ60" s="1670"/>
      <c r="BR60" s="1670"/>
      <c r="BS60" s="1670"/>
      <c r="BT60" s="759"/>
    </row>
    <row r="61" spans="1:74" ht="12.6" customHeight="1">
      <c r="A61" s="784">
        <v>60</v>
      </c>
      <c r="B61" s="58"/>
      <c r="C61" s="134"/>
      <c r="D61" s="134"/>
      <c r="E61" s="134"/>
      <c r="F61" s="134"/>
      <c r="G61" s="748"/>
      <c r="H61" s="748"/>
      <c r="I61" s="1653" t="s">
        <v>373</v>
      </c>
      <c r="J61" s="1653"/>
      <c r="K61" s="1653"/>
      <c r="L61" s="1653"/>
      <c r="M61" s="1653"/>
      <c r="N61" s="1653"/>
      <c r="O61" s="1653"/>
      <c r="P61" s="1653"/>
      <c r="Q61" s="1653"/>
      <c r="R61" s="1653"/>
      <c r="S61" s="1653"/>
      <c r="T61" s="1653"/>
      <c r="U61" s="1653"/>
      <c r="V61" s="1653"/>
      <c r="W61" s="1653"/>
      <c r="X61" s="1653"/>
      <c r="Y61" s="1653"/>
      <c r="Z61" s="1653"/>
      <c r="AA61" s="1653"/>
      <c r="AB61" s="1653"/>
      <c r="AC61" s="1653"/>
      <c r="AD61" s="1653"/>
      <c r="AE61" s="1653"/>
      <c r="AF61" s="1653"/>
      <c r="AG61" s="1653"/>
      <c r="AH61" s="1653"/>
      <c r="AI61" s="29"/>
      <c r="AJ61" s="3"/>
      <c r="AL61" s="1492"/>
      <c r="AM61" s="629"/>
      <c r="AN61" s="630"/>
      <c r="AO61" s="630"/>
      <c r="AP61" s="630"/>
      <c r="AQ61" s="1662"/>
      <c r="AR61" s="1663"/>
      <c r="AS61" s="1663"/>
      <c r="AT61" s="1663"/>
      <c r="AU61" s="1663"/>
      <c r="AV61" s="1664"/>
      <c r="AW61" s="1665"/>
      <c r="AX61" s="1666"/>
      <c r="AY61" s="1666"/>
      <c r="AZ61" s="1666"/>
      <c r="BA61" s="1666"/>
      <c r="BB61" s="761"/>
      <c r="BC61" s="1667"/>
      <c r="BD61" s="1668"/>
      <c r="BE61" s="1668"/>
      <c r="BF61" s="1668"/>
      <c r="BG61" s="1668"/>
      <c r="BH61" s="756"/>
      <c r="BI61" s="1667"/>
      <c r="BJ61" s="1668"/>
      <c r="BK61" s="1668"/>
      <c r="BL61" s="1668"/>
      <c r="BM61" s="1668"/>
      <c r="BN61" s="756"/>
      <c r="BO61" s="1667"/>
      <c r="BP61" s="1668"/>
      <c r="BQ61" s="1668"/>
      <c r="BR61" s="1668"/>
      <c r="BS61" s="1668"/>
      <c r="BT61" s="756"/>
    </row>
    <row r="62" spans="1:74" ht="12.6" customHeight="1">
      <c r="A62" s="784">
        <v>61</v>
      </c>
      <c r="B62" s="58"/>
      <c r="C62" s="134"/>
      <c r="D62" s="134"/>
      <c r="E62" s="134"/>
      <c r="F62" s="134"/>
      <c r="G62" s="748"/>
      <c r="H62" s="748"/>
      <c r="I62" s="117"/>
      <c r="J62" s="117"/>
      <c r="K62" s="117"/>
      <c r="L62" s="117"/>
      <c r="M62" s="117"/>
      <c r="N62" s="117"/>
      <c r="O62" s="117"/>
      <c r="P62" s="117"/>
      <c r="Q62" s="117"/>
      <c r="R62" s="117"/>
      <c r="S62" s="117"/>
      <c r="T62" s="117"/>
      <c r="U62" s="117"/>
      <c r="V62" s="117"/>
      <c r="W62" s="29"/>
      <c r="X62" s="29"/>
      <c r="Y62" s="29"/>
      <c r="Z62" s="29"/>
      <c r="AA62" s="29"/>
      <c r="AB62" s="29"/>
      <c r="AC62" s="29"/>
      <c r="AD62" s="29"/>
      <c r="AE62" s="29"/>
      <c r="AF62" s="29"/>
      <c r="AG62" s="29"/>
      <c r="AH62" s="29"/>
      <c r="AI62" s="29"/>
      <c r="AJ62" s="3"/>
      <c r="AL62" s="1492"/>
      <c r="AM62" s="678"/>
      <c r="AN62" s="679"/>
      <c r="AO62" s="679"/>
      <c r="AP62" s="679"/>
      <c r="AQ62" s="1671"/>
      <c r="AR62" s="1672"/>
      <c r="AS62" s="1672"/>
      <c r="AT62" s="1672"/>
      <c r="AU62" s="1672"/>
      <c r="AV62" s="1673"/>
      <c r="AW62" s="1674"/>
      <c r="AX62" s="1675"/>
      <c r="AY62" s="1675"/>
      <c r="AZ62" s="1675"/>
      <c r="BA62" s="1675"/>
      <c r="BB62" s="762"/>
      <c r="BC62" s="1674"/>
      <c r="BD62" s="1675"/>
      <c r="BE62" s="1675"/>
      <c r="BF62" s="1675"/>
      <c r="BG62" s="1675"/>
      <c r="BH62" s="762"/>
      <c r="BI62" s="1674"/>
      <c r="BJ62" s="1675"/>
      <c r="BK62" s="1675"/>
      <c r="BL62" s="1675"/>
      <c r="BM62" s="1675"/>
      <c r="BN62" s="762"/>
      <c r="BO62" s="1674"/>
      <c r="BP62" s="1675"/>
      <c r="BQ62" s="1675"/>
      <c r="BR62" s="1675"/>
      <c r="BS62" s="1675"/>
      <c r="BT62" s="762"/>
    </row>
    <row r="63" spans="1:74" ht="12.6" customHeight="1">
      <c r="A63" s="784">
        <v>62</v>
      </c>
      <c r="B63" s="58" t="s">
        <v>47</v>
      </c>
      <c r="C63" s="134"/>
      <c r="D63" s="134"/>
      <c r="E63" s="134"/>
      <c r="F63" s="134"/>
      <c r="G63" s="748"/>
      <c r="H63" s="748"/>
      <c r="I63" s="1653" t="s">
        <v>377</v>
      </c>
      <c r="J63" s="1653"/>
      <c r="K63" s="1653"/>
      <c r="L63" s="1653"/>
      <c r="M63" s="1653"/>
      <c r="N63" s="1653"/>
      <c r="O63" s="1653"/>
      <c r="P63" s="1653"/>
      <c r="Q63" s="1653"/>
      <c r="R63" s="30"/>
      <c r="S63" s="30"/>
      <c r="T63" s="29"/>
      <c r="U63" s="29"/>
      <c r="V63" s="29"/>
      <c r="W63" s="70" t="s">
        <v>277</v>
      </c>
      <c r="X63" s="118"/>
      <c r="Y63" s="1676" t="s">
        <v>375</v>
      </c>
      <c r="Z63" s="1676"/>
      <c r="AA63" s="1676"/>
      <c r="AB63" s="119" t="s">
        <v>278</v>
      </c>
      <c r="AC63" s="1677" t="s">
        <v>376</v>
      </c>
      <c r="AD63" s="1677"/>
      <c r="AE63" s="1677"/>
      <c r="AF63" s="591" t="s">
        <v>279</v>
      </c>
      <c r="AG63" s="1677" t="s">
        <v>375</v>
      </c>
      <c r="AH63" s="1677"/>
      <c r="AI63" s="1677"/>
      <c r="AJ63" s="592"/>
      <c r="AL63" s="1492"/>
      <c r="AM63" s="678"/>
      <c r="AN63" s="679"/>
      <c r="AO63" s="679"/>
      <c r="AP63" s="679"/>
      <c r="AQ63" s="1678"/>
      <c r="AR63" s="1679"/>
      <c r="AS63" s="1679"/>
      <c r="AT63" s="1679"/>
      <c r="AU63" s="1679"/>
      <c r="AV63" s="1680"/>
      <c r="AW63" s="1681"/>
      <c r="AX63" s="1682"/>
      <c r="AY63" s="1682"/>
      <c r="AZ63" s="1682"/>
      <c r="BA63" s="1682"/>
      <c r="BB63" s="763"/>
      <c r="BC63" s="1681"/>
      <c r="BD63" s="1682"/>
      <c r="BE63" s="1682"/>
      <c r="BF63" s="1682"/>
      <c r="BG63" s="1682"/>
      <c r="BH63" s="763"/>
      <c r="BI63" s="1681"/>
      <c r="BJ63" s="1682"/>
      <c r="BK63" s="1682"/>
      <c r="BL63" s="1682"/>
      <c r="BM63" s="1682"/>
      <c r="BN63" s="763"/>
      <c r="BO63" s="1681"/>
      <c r="BP63" s="1682"/>
      <c r="BQ63" s="1682"/>
      <c r="BR63" s="1682"/>
      <c r="BS63" s="1682"/>
      <c r="BT63" s="763"/>
    </row>
    <row r="64" spans="1:74" ht="12.6" customHeight="1">
      <c r="A64" s="784">
        <v>63</v>
      </c>
      <c r="B64" s="58"/>
      <c r="C64" s="134"/>
      <c r="D64" s="134"/>
      <c r="E64" s="134"/>
      <c r="F64" s="134"/>
      <c r="G64" s="748"/>
      <c r="H64" s="748"/>
      <c r="I64" s="686"/>
      <c r="J64" s="686"/>
      <c r="K64" s="686"/>
      <c r="L64" s="686"/>
      <c r="M64" s="686"/>
      <c r="N64" s="686"/>
      <c r="O64" s="686"/>
      <c r="P64" s="686"/>
      <c r="Q64" s="686"/>
      <c r="R64" s="30"/>
      <c r="S64" s="30"/>
      <c r="T64" s="29"/>
      <c r="U64" s="29"/>
      <c r="V64" s="29"/>
      <c r="W64" s="116"/>
      <c r="X64" s="118"/>
      <c r="Y64" s="688"/>
      <c r="Z64" s="688"/>
      <c r="AA64" s="688"/>
      <c r="AB64" s="119"/>
      <c r="AC64" s="591"/>
      <c r="AD64" s="591"/>
      <c r="AE64" s="591"/>
      <c r="AF64" s="591"/>
      <c r="AG64" s="591"/>
      <c r="AH64" s="591"/>
      <c r="AI64" s="591"/>
      <c r="AJ64" s="592"/>
      <c r="AL64" s="1492"/>
      <c r="AM64" s="110"/>
      <c r="AN64" s="111"/>
      <c r="AO64" s="111"/>
      <c r="AP64" s="111"/>
      <c r="AQ64" s="1683"/>
      <c r="AR64" s="1684"/>
      <c r="AS64" s="1684"/>
      <c r="AT64" s="1684"/>
      <c r="AU64" s="1684"/>
      <c r="AV64" s="1685"/>
      <c r="AW64" s="1686"/>
      <c r="AX64" s="1687"/>
      <c r="AY64" s="1687"/>
      <c r="AZ64" s="1687"/>
      <c r="BA64" s="1687"/>
      <c r="BB64" s="764"/>
      <c r="BC64" s="1686"/>
      <c r="BD64" s="1687"/>
      <c r="BE64" s="1687"/>
      <c r="BF64" s="1687"/>
      <c r="BG64" s="1687"/>
      <c r="BH64" s="764"/>
      <c r="BI64" s="1686"/>
      <c r="BJ64" s="1687"/>
      <c r="BK64" s="1687"/>
      <c r="BL64" s="1687"/>
      <c r="BM64" s="1687"/>
      <c r="BN64" s="764"/>
      <c r="BO64" s="1688"/>
      <c r="BP64" s="1689"/>
      <c r="BQ64" s="1689"/>
      <c r="BR64" s="1689"/>
      <c r="BS64" s="1689"/>
      <c r="BT64" s="764"/>
    </row>
    <row r="65" spans="1:72" ht="12.6" customHeight="1">
      <c r="A65" s="784">
        <v>64</v>
      </c>
      <c r="B65" s="317" t="s">
        <v>353</v>
      </c>
      <c r="C65" s="134"/>
      <c r="D65" s="134"/>
      <c r="E65" s="134"/>
      <c r="F65" s="134"/>
      <c r="G65" s="748"/>
      <c r="H65" s="748"/>
      <c r="I65" s="1653" t="s">
        <v>377</v>
      </c>
      <c r="J65" s="1653"/>
      <c r="K65" s="1653"/>
      <c r="L65" s="1653"/>
      <c r="M65" s="1653"/>
      <c r="N65" s="1653"/>
      <c r="O65" s="1653"/>
      <c r="P65" s="1653"/>
      <c r="Q65" s="1653"/>
      <c r="R65" s="30"/>
      <c r="S65" s="30"/>
      <c r="T65" s="29"/>
      <c r="U65" s="29"/>
      <c r="V65" s="29"/>
      <c r="W65" s="116"/>
      <c r="X65" s="118"/>
      <c r="Y65" s="688"/>
      <c r="Z65" s="688"/>
      <c r="AA65" s="688"/>
      <c r="AB65" s="119"/>
      <c r="AC65" s="591"/>
      <c r="AD65" s="591"/>
      <c r="AE65" s="591"/>
      <c r="AF65" s="591"/>
      <c r="AG65" s="591"/>
      <c r="AH65" s="591"/>
      <c r="AI65" s="591"/>
      <c r="AJ65" s="592"/>
      <c r="AL65" s="1492"/>
      <c r="AM65" s="107"/>
      <c r="AN65" s="108"/>
      <c r="AO65" s="108"/>
      <c r="AP65" s="108"/>
      <c r="AQ65" s="108"/>
      <c r="AR65" s="112"/>
      <c r="AS65" s="112"/>
      <c r="AT65" s="112"/>
      <c r="AU65" s="112"/>
      <c r="AV65" s="113"/>
      <c r="AW65" s="1461"/>
      <c r="AX65" s="1462"/>
      <c r="AY65" s="1462"/>
      <c r="AZ65" s="1462"/>
      <c r="BA65" s="1462"/>
      <c r="BB65" s="765"/>
      <c r="BC65" s="1438"/>
      <c r="BD65" s="1439"/>
      <c r="BE65" s="1439"/>
      <c r="BF65" s="1439"/>
      <c r="BG65" s="1439"/>
      <c r="BH65" s="765"/>
      <c r="BI65" s="1438"/>
      <c r="BJ65" s="1439"/>
      <c r="BK65" s="1439"/>
      <c r="BL65" s="1439"/>
      <c r="BM65" s="1439"/>
      <c r="BN65" s="765"/>
      <c r="BO65" s="1438"/>
      <c r="BP65" s="1439"/>
      <c r="BQ65" s="1439"/>
      <c r="BR65" s="1439"/>
      <c r="BS65" s="1439"/>
      <c r="BT65" s="765"/>
    </row>
    <row r="66" spans="1:72" ht="12.6" customHeight="1" thickBot="1">
      <c r="A66" s="784">
        <v>65</v>
      </c>
      <c r="B66" s="120"/>
      <c r="C66" s="4"/>
      <c r="D66" s="4"/>
      <c r="E66" s="4"/>
      <c r="F66" s="4"/>
      <c r="G66" s="121"/>
      <c r="H66" s="121"/>
      <c r="I66" s="121"/>
      <c r="J66" s="121"/>
      <c r="K66" s="121"/>
      <c r="L66" s="121"/>
      <c r="M66" s="121"/>
      <c r="N66" s="121"/>
      <c r="O66" s="121"/>
      <c r="P66" s="121"/>
      <c r="Q66" s="121"/>
      <c r="R66" s="4"/>
      <c r="S66" s="4"/>
      <c r="T66" s="4"/>
      <c r="U66" s="4"/>
      <c r="V66" s="4"/>
      <c r="W66" s="4"/>
      <c r="X66" s="4"/>
      <c r="Y66" s="4"/>
      <c r="Z66" s="5"/>
      <c r="AA66" s="5"/>
      <c r="AB66" s="5"/>
      <c r="AC66" s="5"/>
      <c r="AD66" s="5"/>
      <c r="AE66" s="5"/>
      <c r="AF66" s="5"/>
      <c r="AG66" s="5"/>
      <c r="AH66" s="5"/>
      <c r="AI66" s="5"/>
      <c r="AJ66" s="17"/>
      <c r="AL66" s="1493"/>
      <c r="AM66" s="110"/>
      <c r="AN66" s="111"/>
      <c r="AO66" s="111"/>
      <c r="AP66" s="111"/>
      <c r="AQ66" s="111"/>
      <c r="AR66" s="114"/>
      <c r="AS66" s="114"/>
      <c r="AT66" s="114"/>
      <c r="AU66" s="114"/>
      <c r="AV66" s="115"/>
      <c r="AW66" s="1463"/>
      <c r="AX66" s="1464"/>
      <c r="AY66" s="1464"/>
      <c r="AZ66" s="1464"/>
      <c r="BA66" s="1464"/>
      <c r="BB66" s="764"/>
      <c r="BC66" s="1440"/>
      <c r="BD66" s="1441"/>
      <c r="BE66" s="1441"/>
      <c r="BF66" s="1441"/>
      <c r="BG66" s="1441"/>
      <c r="BH66" s="764"/>
      <c r="BI66" s="1440"/>
      <c r="BJ66" s="1441"/>
      <c r="BK66" s="1441"/>
      <c r="BL66" s="1441"/>
      <c r="BM66" s="1441"/>
      <c r="BN66" s="764"/>
      <c r="BO66" s="1440"/>
      <c r="BP66" s="1441"/>
      <c r="BQ66" s="1441"/>
      <c r="BR66" s="1441"/>
      <c r="BS66" s="1441"/>
      <c r="BT66" s="764"/>
    </row>
    <row r="67" spans="1:72" ht="12.6" customHeight="1">
      <c r="A67" s="784">
        <v>43</v>
      </c>
      <c r="B67" s="35"/>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1499" t="str">
        <f>+証明書!AF67</f>
        <v>ver.20230905</v>
      </c>
      <c r="AG67" s="1499"/>
      <c r="AH67" s="1499"/>
      <c r="AI67" s="1499"/>
      <c r="AJ67" s="1499"/>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1499" t="str">
        <f>+AF67</f>
        <v>ver.20230905</v>
      </c>
      <c r="BQ67" s="1499"/>
      <c r="BR67" s="1499"/>
      <c r="BS67" s="1499"/>
      <c r="BT67" s="1499"/>
    </row>
    <row r="68" spans="1:72" ht="12.6" customHeight="1"/>
    <row r="69" spans="1:72" ht="12.6" customHeight="1" thickBot="1">
      <c r="A69" s="784">
        <v>1</v>
      </c>
      <c r="B69" s="35" t="str">
        <f>B2</f>
        <v>様式１０－２</v>
      </c>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L69" s="35" t="str">
        <f>AL2</f>
        <v>様式１０－２</v>
      </c>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row>
    <row r="70" spans="1:72" ht="12.6" customHeight="1" thickTop="1">
      <c r="A70" s="784">
        <v>2</v>
      </c>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row>
    <row r="71" spans="1:72" ht="12.6" customHeight="1">
      <c r="A71" s="784">
        <v>3</v>
      </c>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row>
    <row r="72" spans="1:72" ht="12.6" customHeight="1" thickBot="1">
      <c r="A72" s="784">
        <v>4</v>
      </c>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row>
    <row r="73" spans="1:72" ht="12.6" customHeight="1" thickTop="1">
      <c r="A73" s="784">
        <v>5</v>
      </c>
      <c r="B73" s="36" t="str">
        <f>"被保険者　：　"&amp;$B$9&amp;$C$9&amp;$D$9&amp;$E$9&amp;"・"&amp;$F$9&amp;$G$9&amp;$H$9&amp;$I$9&amp;"　"&amp;$J$9</f>
        <v>被保険者　：　・　</v>
      </c>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L73" s="36" t="str">
        <f>"被保険者　：　"&amp;$B$9&amp;$C$9&amp;$D$9&amp;$E$9&amp;"・"&amp;$F$9&amp;$G$9&amp;$H$9&amp;$I$9&amp;"　"&amp;$J$9</f>
        <v>被保険者　：　・　</v>
      </c>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row>
    <row r="74" spans="1:72" ht="12.6" customHeight="1">
      <c r="A74" s="784">
        <v>6</v>
      </c>
      <c r="B74" s="1505" t="s">
        <v>77</v>
      </c>
      <c r="C74" s="1505"/>
      <c r="D74" s="1505"/>
      <c r="E74" s="1505"/>
      <c r="F74" s="1505"/>
      <c r="G74" s="1505"/>
      <c r="H74" s="1505"/>
      <c r="I74" s="1505"/>
      <c r="J74" s="1505"/>
      <c r="K74" s="1505"/>
      <c r="L74" s="1505"/>
      <c r="M74" s="1505"/>
      <c r="N74" s="1505"/>
      <c r="O74" s="1505"/>
      <c r="P74" s="1505"/>
      <c r="Q74" s="1505"/>
      <c r="R74" s="1505"/>
      <c r="S74" s="1505"/>
      <c r="T74" s="1505"/>
      <c r="U74" s="1505"/>
      <c r="V74" s="1505"/>
      <c r="W74" s="1505"/>
      <c r="X74" s="1505"/>
      <c r="Y74" s="1505"/>
      <c r="Z74" s="1505"/>
      <c r="AA74" s="1505"/>
      <c r="AB74" s="1505"/>
      <c r="AC74" s="1505"/>
      <c r="AD74" s="1505"/>
      <c r="AE74" s="1505"/>
      <c r="AF74" s="1505"/>
      <c r="AG74" s="1505"/>
      <c r="AH74" s="1505"/>
      <c r="AI74" s="1505"/>
      <c r="AJ74" s="1505"/>
      <c r="AL74" s="1505" t="s">
        <v>77</v>
      </c>
      <c r="AM74" s="1505"/>
      <c r="AN74" s="1505"/>
      <c r="AO74" s="1505"/>
      <c r="AP74" s="1505"/>
      <c r="AQ74" s="1505"/>
      <c r="AR74" s="1505"/>
      <c r="AS74" s="1505"/>
      <c r="AT74" s="1505"/>
      <c r="AU74" s="1505"/>
      <c r="AV74" s="1505"/>
      <c r="AW74" s="1505"/>
      <c r="AX74" s="1505"/>
      <c r="AY74" s="1505"/>
      <c r="AZ74" s="1505"/>
      <c r="BA74" s="1505"/>
      <c r="BB74" s="1505"/>
      <c r="BC74" s="1505"/>
      <c r="BD74" s="1505"/>
      <c r="BE74" s="1505"/>
      <c r="BF74" s="1505"/>
      <c r="BG74" s="1505"/>
      <c r="BH74" s="1505"/>
      <c r="BI74" s="1505"/>
      <c r="BJ74" s="1505"/>
      <c r="BK74" s="1505"/>
      <c r="BL74" s="1505"/>
      <c r="BM74" s="1505"/>
      <c r="BN74" s="1505"/>
      <c r="BO74" s="1505"/>
      <c r="BP74" s="1505"/>
      <c r="BQ74" s="1505"/>
      <c r="BR74" s="1505"/>
      <c r="BS74" s="1505"/>
      <c r="BT74" s="1505"/>
    </row>
    <row r="75" spans="1:72" ht="12.6" customHeight="1">
      <c r="A75" s="784">
        <v>7</v>
      </c>
      <c r="B75" s="1505"/>
      <c r="C75" s="1505"/>
      <c r="D75" s="1505"/>
      <c r="E75" s="1505"/>
      <c r="F75" s="1505"/>
      <c r="G75" s="1505"/>
      <c r="H75" s="1505"/>
      <c r="I75" s="1505"/>
      <c r="J75" s="1505"/>
      <c r="K75" s="1505"/>
      <c r="L75" s="1505"/>
      <c r="M75" s="1505"/>
      <c r="N75" s="1505"/>
      <c r="O75" s="1505"/>
      <c r="P75" s="1505"/>
      <c r="Q75" s="1505"/>
      <c r="R75" s="1505"/>
      <c r="S75" s="1505"/>
      <c r="T75" s="1505"/>
      <c r="U75" s="1505"/>
      <c r="V75" s="1505"/>
      <c r="W75" s="1505"/>
      <c r="X75" s="1505"/>
      <c r="Y75" s="1505"/>
      <c r="Z75" s="1505"/>
      <c r="AA75" s="1505"/>
      <c r="AB75" s="1505"/>
      <c r="AC75" s="1505"/>
      <c r="AD75" s="1505"/>
      <c r="AE75" s="1505"/>
      <c r="AF75" s="1505"/>
      <c r="AG75" s="1505"/>
      <c r="AH75" s="1505"/>
      <c r="AI75" s="1505"/>
      <c r="AJ75" s="1505"/>
      <c r="AL75" s="1505"/>
      <c r="AM75" s="1505"/>
      <c r="AN75" s="1505"/>
      <c r="AO75" s="1505"/>
      <c r="AP75" s="1505"/>
      <c r="AQ75" s="1505"/>
      <c r="AR75" s="1505"/>
      <c r="AS75" s="1505"/>
      <c r="AT75" s="1505"/>
      <c r="AU75" s="1505"/>
      <c r="AV75" s="1505"/>
      <c r="AW75" s="1505"/>
      <c r="AX75" s="1505"/>
      <c r="AY75" s="1505"/>
      <c r="AZ75" s="1505"/>
      <c r="BA75" s="1505"/>
      <c r="BB75" s="1505"/>
      <c r="BC75" s="1505"/>
      <c r="BD75" s="1505"/>
      <c r="BE75" s="1505"/>
      <c r="BF75" s="1505"/>
      <c r="BG75" s="1505"/>
      <c r="BH75" s="1505"/>
      <c r="BI75" s="1505"/>
      <c r="BJ75" s="1505"/>
      <c r="BK75" s="1505"/>
      <c r="BL75" s="1505"/>
      <c r="BM75" s="1505"/>
      <c r="BN75" s="1505"/>
      <c r="BO75" s="1505"/>
      <c r="BP75" s="1505"/>
      <c r="BQ75" s="1505"/>
      <c r="BR75" s="1505"/>
      <c r="BS75" s="1505"/>
      <c r="BT75" s="1505"/>
    </row>
    <row r="76" spans="1:72" ht="12.6" customHeight="1">
      <c r="A76" s="784">
        <v>8</v>
      </c>
      <c r="B76" s="1506"/>
      <c r="C76" s="1506"/>
      <c r="D76" s="1506"/>
      <c r="E76" s="1506"/>
      <c r="F76" s="1506"/>
      <c r="G76" s="1506"/>
      <c r="H76" s="1506"/>
      <c r="I76" s="1506"/>
      <c r="J76" s="1506"/>
      <c r="K76" s="1506"/>
      <c r="L76" s="1506"/>
      <c r="M76" s="1506"/>
      <c r="N76" s="1506"/>
      <c r="O76" s="1506"/>
      <c r="P76" s="1506"/>
      <c r="Q76" s="1506"/>
      <c r="R76" s="1506"/>
      <c r="S76" s="1506"/>
      <c r="T76" s="1506"/>
      <c r="U76" s="1506"/>
      <c r="V76" s="1506"/>
      <c r="W76" s="1506"/>
      <c r="X76" s="1506"/>
      <c r="Y76" s="1506"/>
      <c r="Z76" s="1506"/>
      <c r="AA76" s="1506"/>
      <c r="AB76" s="1506"/>
      <c r="AC76" s="1506"/>
      <c r="AD76" s="1506"/>
      <c r="AE76" s="1506"/>
      <c r="AF76" s="1506"/>
      <c r="AG76" s="1506"/>
      <c r="AH76" s="1506"/>
      <c r="AI76" s="1506"/>
      <c r="AJ76" s="1506"/>
      <c r="AL76" s="1506"/>
      <c r="AM76" s="1506"/>
      <c r="AN76" s="1506"/>
      <c r="AO76" s="1506"/>
      <c r="AP76" s="1506"/>
      <c r="AQ76" s="1506"/>
      <c r="AR76" s="1506"/>
      <c r="AS76" s="1506"/>
      <c r="AT76" s="1506"/>
      <c r="AU76" s="1506"/>
      <c r="AV76" s="1506"/>
      <c r="AW76" s="1506"/>
      <c r="AX76" s="1506"/>
      <c r="AY76" s="1506"/>
      <c r="AZ76" s="1506"/>
      <c r="BA76" s="1506"/>
      <c r="BB76" s="1506"/>
      <c r="BC76" s="1506"/>
      <c r="BD76" s="1506"/>
      <c r="BE76" s="1506"/>
      <c r="BF76" s="1506"/>
      <c r="BG76" s="1506"/>
      <c r="BH76" s="1506"/>
      <c r="BI76" s="1506"/>
      <c r="BJ76" s="1506"/>
      <c r="BK76" s="1506"/>
      <c r="BL76" s="1506"/>
      <c r="BM76" s="1506"/>
      <c r="BN76" s="1506"/>
      <c r="BO76" s="1506"/>
      <c r="BP76" s="1506"/>
      <c r="BQ76" s="1506"/>
      <c r="BR76" s="1506"/>
      <c r="BS76" s="1506"/>
      <c r="BT76" s="1506"/>
    </row>
    <row r="77" spans="1:72" ht="12.6" customHeight="1">
      <c r="A77" s="784">
        <v>9</v>
      </c>
      <c r="B77" s="689"/>
      <c r="C77" s="690" t="s">
        <v>74</v>
      </c>
      <c r="D77" s="639"/>
      <c r="E77" s="639"/>
      <c r="F77" s="639"/>
      <c r="G77" s="639"/>
      <c r="H77" s="639"/>
      <c r="I77" s="691"/>
      <c r="J77" s="690"/>
      <c r="K77" s="639"/>
      <c r="L77" s="639" t="s">
        <v>75</v>
      </c>
      <c r="M77" s="639"/>
      <c r="N77" s="639"/>
      <c r="O77" s="691"/>
      <c r="P77" s="692"/>
      <c r="Q77" s="639" t="s">
        <v>76</v>
      </c>
      <c r="R77" s="639"/>
      <c r="S77" s="639"/>
      <c r="T77" s="639"/>
      <c r="U77" s="639"/>
      <c r="V77" s="639"/>
      <c r="W77" s="639"/>
      <c r="X77" s="639"/>
      <c r="Y77" s="639"/>
      <c r="Z77" s="639"/>
      <c r="AA77" s="639"/>
      <c r="AB77" s="639"/>
      <c r="AC77" s="639"/>
      <c r="AD77" s="639"/>
      <c r="AE77" s="639"/>
      <c r="AF77" s="639"/>
      <c r="AG77" s="639"/>
      <c r="AH77" s="639"/>
      <c r="AI77" s="639"/>
      <c r="AJ77" s="691"/>
      <c r="AK77" s="693"/>
      <c r="AL77" s="689"/>
      <c r="AM77" s="690" t="s">
        <v>74</v>
      </c>
      <c r="AN77" s="639"/>
      <c r="AO77" s="639"/>
      <c r="AP77" s="639"/>
      <c r="AQ77" s="639"/>
      <c r="AR77" s="639"/>
      <c r="AS77" s="691"/>
      <c r="AT77" s="690"/>
      <c r="AU77" s="639"/>
      <c r="AV77" s="639" t="s">
        <v>75</v>
      </c>
      <c r="AW77" s="639"/>
      <c r="AX77" s="639"/>
      <c r="AY77" s="691"/>
      <c r="AZ77" s="692"/>
      <c r="BA77" s="639" t="s">
        <v>76</v>
      </c>
      <c r="BB77" s="639"/>
      <c r="BC77" s="639"/>
      <c r="BD77" s="639"/>
      <c r="BE77" s="639"/>
      <c r="BF77" s="639"/>
      <c r="BG77" s="639"/>
      <c r="BH77" s="639"/>
      <c r="BI77" s="639"/>
      <c r="BJ77" s="639"/>
      <c r="BK77" s="639"/>
      <c r="BL77" s="639"/>
      <c r="BM77" s="639"/>
      <c r="BN77" s="639"/>
      <c r="BO77" s="639"/>
      <c r="BP77" s="639"/>
      <c r="BQ77" s="639"/>
      <c r="BR77" s="639"/>
      <c r="BS77" s="639"/>
      <c r="BT77" s="691"/>
    </row>
    <row r="78" spans="1:72" ht="12.6" customHeight="1">
      <c r="A78" s="784">
        <v>10</v>
      </c>
      <c r="B78" s="694"/>
      <c r="C78" s="695"/>
      <c r="D78" s="696"/>
      <c r="E78" s="696"/>
      <c r="F78" s="696"/>
      <c r="G78" s="696"/>
      <c r="H78" s="696"/>
      <c r="I78" s="697"/>
      <c r="J78" s="365"/>
      <c r="K78" s="349"/>
      <c r="L78" s="53" t="s">
        <v>0</v>
      </c>
      <c r="M78" s="599"/>
      <c r="N78" s="52" t="s">
        <v>1</v>
      </c>
      <c r="O78" s="54"/>
      <c r="P78" s="692"/>
      <c r="Q78" s="692"/>
      <c r="R78" s="692"/>
      <c r="S78" s="692"/>
      <c r="T78" s="692"/>
      <c r="U78" s="692"/>
      <c r="V78" s="692"/>
      <c r="W78" s="692"/>
      <c r="X78" s="643"/>
      <c r="Y78" s="643"/>
      <c r="Z78" s="643"/>
      <c r="AA78" s="643"/>
      <c r="AB78" s="643"/>
      <c r="AC78" s="643"/>
      <c r="AD78" s="643"/>
      <c r="AE78" s="643"/>
      <c r="AF78" s="643"/>
      <c r="AG78" s="643"/>
      <c r="AH78" s="643"/>
      <c r="AI78" s="643"/>
      <c r="AJ78" s="698"/>
      <c r="AK78" s="693"/>
      <c r="AL78" s="694"/>
      <c r="AM78" s="695"/>
      <c r="AN78" s="696"/>
      <c r="AO78" s="696"/>
      <c r="AP78" s="696"/>
      <c r="AQ78" s="696"/>
      <c r="AR78" s="696"/>
      <c r="AS78" s="697"/>
      <c r="AT78" s="365"/>
      <c r="AU78" s="349"/>
      <c r="AV78" s="53" t="s">
        <v>0</v>
      </c>
      <c r="AW78" s="599"/>
      <c r="AX78" s="52" t="s">
        <v>1</v>
      </c>
      <c r="AY78" s="54"/>
      <c r="AZ78" s="692"/>
      <c r="BA78" s="692"/>
      <c r="BB78" s="692"/>
      <c r="BC78" s="692"/>
      <c r="BD78" s="692"/>
      <c r="BE78" s="692"/>
      <c r="BF78" s="692"/>
      <c r="BG78" s="692"/>
      <c r="BH78" s="643"/>
      <c r="BI78" s="643"/>
      <c r="BJ78" s="643"/>
      <c r="BK78" s="643"/>
      <c r="BL78" s="643"/>
      <c r="BM78" s="643"/>
      <c r="BN78" s="643"/>
      <c r="BO78" s="643"/>
      <c r="BP78" s="643"/>
      <c r="BQ78" s="643"/>
      <c r="BR78" s="643"/>
      <c r="BS78" s="643"/>
      <c r="BT78" s="698"/>
    </row>
    <row r="79" spans="1:72" ht="12.6" customHeight="1">
      <c r="A79" s="784">
        <v>11</v>
      </c>
      <c r="B79" s="766">
        <v>1</v>
      </c>
      <c r="C79" s="1507" t="s">
        <v>350</v>
      </c>
      <c r="D79" s="1508"/>
      <c r="E79" s="1508"/>
      <c r="F79" s="1508"/>
      <c r="G79" s="1508"/>
      <c r="H79" s="1508"/>
      <c r="I79" s="1509"/>
      <c r="J79" s="1516">
        <v>44896</v>
      </c>
      <c r="K79" s="1517"/>
      <c r="L79" s="1517"/>
      <c r="M79" s="1518"/>
      <c r="N79" s="1522">
        <v>44896</v>
      </c>
      <c r="O79" s="1523"/>
      <c r="P79" s="788" t="s">
        <v>365</v>
      </c>
      <c r="Q79" s="789"/>
      <c r="R79" s="789"/>
      <c r="S79" s="789"/>
      <c r="T79" s="789"/>
      <c r="U79" s="789"/>
      <c r="V79" s="789"/>
      <c r="W79" s="789"/>
      <c r="X79" s="789"/>
      <c r="Y79" s="789"/>
      <c r="Z79" s="789"/>
      <c r="AA79" s="789"/>
      <c r="AB79" s="789"/>
      <c r="AC79" s="789"/>
      <c r="AD79" s="789"/>
      <c r="AE79" s="789"/>
      <c r="AF79" s="789"/>
      <c r="AG79" s="789"/>
      <c r="AH79" s="789"/>
      <c r="AI79" s="789"/>
      <c r="AJ79" s="790"/>
      <c r="AL79" s="766">
        <v>11</v>
      </c>
      <c r="AM79" s="1507"/>
      <c r="AN79" s="1508"/>
      <c r="AO79" s="1508"/>
      <c r="AP79" s="1508"/>
      <c r="AQ79" s="1508"/>
      <c r="AR79" s="1508"/>
      <c r="AS79" s="1509"/>
      <c r="AT79" s="1516"/>
      <c r="AU79" s="1517"/>
      <c r="AV79" s="1517"/>
      <c r="AW79" s="1518"/>
      <c r="AX79" s="1522"/>
      <c r="AY79" s="1523"/>
      <c r="AZ79" s="791"/>
      <c r="BA79" s="792"/>
      <c r="BB79" s="792"/>
      <c r="BC79" s="792"/>
      <c r="BD79" s="792"/>
      <c r="BE79" s="792"/>
      <c r="BF79" s="792"/>
      <c r="BG79" s="792"/>
      <c r="BH79" s="792"/>
      <c r="BI79" s="792"/>
      <c r="BJ79" s="792"/>
      <c r="BK79" s="792"/>
      <c r="BL79" s="792"/>
      <c r="BM79" s="792"/>
      <c r="BN79" s="792"/>
      <c r="BO79" s="792"/>
      <c r="BP79" s="792"/>
      <c r="BQ79" s="792"/>
      <c r="BR79" s="792"/>
      <c r="BS79" s="792"/>
      <c r="BT79" s="793"/>
    </row>
    <row r="80" spans="1:72" ht="12.6" customHeight="1">
      <c r="A80" s="784">
        <v>12</v>
      </c>
      <c r="B80" s="767"/>
      <c r="C80" s="1510"/>
      <c r="D80" s="1511"/>
      <c r="E80" s="1511"/>
      <c r="F80" s="1511"/>
      <c r="G80" s="1511"/>
      <c r="H80" s="1511"/>
      <c r="I80" s="1512"/>
      <c r="J80" s="1519"/>
      <c r="K80" s="1520"/>
      <c r="L80" s="1520"/>
      <c r="M80" s="1521"/>
      <c r="N80" s="1300"/>
      <c r="O80" s="1524"/>
      <c r="P80" s="794" t="s">
        <v>360</v>
      </c>
      <c r="Q80" s="116"/>
      <c r="R80" s="116"/>
      <c r="S80" s="116"/>
      <c r="T80" s="116"/>
      <c r="U80" s="116"/>
      <c r="V80" s="116"/>
      <c r="W80" s="116"/>
      <c r="X80" s="116"/>
      <c r="Y80" s="116"/>
      <c r="Z80" s="116"/>
      <c r="AA80" s="116"/>
      <c r="AB80" s="116"/>
      <c r="AC80" s="116"/>
      <c r="AD80" s="116"/>
      <c r="AE80" s="116"/>
      <c r="AF80" s="116"/>
      <c r="AG80" s="116"/>
      <c r="AH80" s="116"/>
      <c r="AI80" s="116"/>
      <c r="AJ80" s="795"/>
      <c r="AL80" s="767"/>
      <c r="AM80" s="1510"/>
      <c r="AN80" s="1511"/>
      <c r="AO80" s="1511"/>
      <c r="AP80" s="1511"/>
      <c r="AQ80" s="1511"/>
      <c r="AR80" s="1511"/>
      <c r="AS80" s="1512"/>
      <c r="AT80" s="1519"/>
      <c r="AU80" s="1520"/>
      <c r="AV80" s="1520"/>
      <c r="AW80" s="1521"/>
      <c r="AX80" s="1300"/>
      <c r="AY80" s="1524"/>
      <c r="AZ80" s="796"/>
      <c r="BA80" s="797"/>
      <c r="BB80" s="797"/>
      <c r="BC80" s="797"/>
      <c r="BD80" s="797"/>
      <c r="BE80" s="797"/>
      <c r="BF80" s="797"/>
      <c r="BG80" s="797"/>
      <c r="BH80" s="797"/>
      <c r="BI80" s="797"/>
      <c r="BJ80" s="797"/>
      <c r="BK80" s="797"/>
      <c r="BL80" s="797"/>
      <c r="BM80" s="797"/>
      <c r="BN80" s="797"/>
      <c r="BO80" s="797"/>
      <c r="BP80" s="797"/>
      <c r="BQ80" s="797"/>
      <c r="BR80" s="797"/>
      <c r="BS80" s="797"/>
      <c r="BT80" s="798"/>
    </row>
    <row r="81" spans="1:72" ht="12.6" customHeight="1">
      <c r="A81" s="784">
        <v>13</v>
      </c>
      <c r="B81" s="768"/>
      <c r="C81" s="1510"/>
      <c r="D81" s="1511"/>
      <c r="E81" s="1511"/>
      <c r="F81" s="1511"/>
      <c r="G81" s="1511"/>
      <c r="H81" s="1511"/>
      <c r="I81" s="1512"/>
      <c r="J81" s="273" t="s">
        <v>348</v>
      </c>
      <c r="K81" s="123"/>
      <c r="L81" s="1525">
        <v>365200</v>
      </c>
      <c r="M81" s="1525"/>
      <c r="N81" s="1525"/>
      <c r="O81" s="1526"/>
      <c r="P81" s="794"/>
      <c r="Q81" s="116"/>
      <c r="R81" s="116"/>
      <c r="S81" s="116"/>
      <c r="T81" s="116"/>
      <c r="U81" s="116"/>
      <c r="V81" s="116"/>
      <c r="W81" s="116"/>
      <c r="X81" s="116"/>
      <c r="Y81" s="116"/>
      <c r="Z81" s="116"/>
      <c r="AA81" s="116"/>
      <c r="AB81" s="116"/>
      <c r="AC81" s="116"/>
      <c r="AD81" s="116"/>
      <c r="AE81" s="116"/>
      <c r="AF81" s="116"/>
      <c r="AG81" s="116"/>
      <c r="AH81" s="116"/>
      <c r="AI81" s="116"/>
      <c r="AJ81" s="795"/>
      <c r="AL81" s="768"/>
      <c r="AM81" s="1510"/>
      <c r="AN81" s="1511"/>
      <c r="AO81" s="1511"/>
      <c r="AP81" s="1511"/>
      <c r="AQ81" s="1511"/>
      <c r="AR81" s="1511"/>
      <c r="AS81" s="1512"/>
      <c r="AT81" s="273"/>
      <c r="AU81" s="123"/>
      <c r="AV81" s="1525"/>
      <c r="AW81" s="1525"/>
      <c r="AX81" s="1525"/>
      <c r="AY81" s="1526"/>
      <c r="AZ81" s="796"/>
      <c r="BA81" s="797"/>
      <c r="BB81" s="797"/>
      <c r="BC81" s="797"/>
      <c r="BD81" s="797"/>
      <c r="BE81" s="797"/>
      <c r="BF81" s="797"/>
      <c r="BG81" s="797"/>
      <c r="BH81" s="797"/>
      <c r="BI81" s="797"/>
      <c r="BJ81" s="797"/>
      <c r="BK81" s="797"/>
      <c r="BL81" s="797"/>
      <c r="BM81" s="797"/>
      <c r="BN81" s="797"/>
      <c r="BO81" s="797"/>
      <c r="BP81" s="797"/>
      <c r="BQ81" s="797"/>
      <c r="BR81" s="797"/>
      <c r="BS81" s="797"/>
      <c r="BT81" s="798"/>
    </row>
    <row r="82" spans="1:72" ht="12.6" customHeight="1">
      <c r="A82" s="784">
        <v>14</v>
      </c>
      <c r="B82" s="768"/>
      <c r="C82" s="1510"/>
      <c r="D82" s="1511"/>
      <c r="E82" s="1511"/>
      <c r="F82" s="1511"/>
      <c r="G82" s="1511"/>
      <c r="H82" s="1511"/>
      <c r="I82" s="1512"/>
      <c r="J82" s="273" t="s">
        <v>349</v>
      </c>
      <c r="K82" s="123"/>
      <c r="L82" s="1527">
        <v>-86953</v>
      </c>
      <c r="M82" s="1527"/>
      <c r="N82" s="1527"/>
      <c r="O82" s="1528"/>
      <c r="P82" s="794"/>
      <c r="Q82" s="116"/>
      <c r="R82" s="116"/>
      <c r="S82" s="116"/>
      <c r="T82" s="116"/>
      <c r="U82" s="116"/>
      <c r="V82" s="116"/>
      <c r="W82" s="116"/>
      <c r="X82" s="116"/>
      <c r="Y82" s="116"/>
      <c r="Z82" s="116"/>
      <c r="AA82" s="116"/>
      <c r="AB82" s="116"/>
      <c r="AC82" s="116"/>
      <c r="AD82" s="116"/>
      <c r="AE82" s="116"/>
      <c r="AF82" s="116"/>
      <c r="AG82" s="116"/>
      <c r="AH82" s="116"/>
      <c r="AI82" s="116"/>
      <c r="AJ82" s="795"/>
      <c r="AL82" s="768"/>
      <c r="AM82" s="1510"/>
      <c r="AN82" s="1511"/>
      <c r="AO82" s="1511"/>
      <c r="AP82" s="1511"/>
      <c r="AQ82" s="1511"/>
      <c r="AR82" s="1511"/>
      <c r="AS82" s="1512"/>
      <c r="AT82" s="273"/>
      <c r="AU82" s="123"/>
      <c r="AV82" s="1527"/>
      <c r="AW82" s="1527"/>
      <c r="AX82" s="1527"/>
      <c r="AY82" s="1528"/>
      <c r="AZ82" s="796"/>
      <c r="BA82" s="797"/>
      <c r="BB82" s="797"/>
      <c r="BC82" s="797"/>
      <c r="BD82" s="797"/>
      <c r="BE82" s="797"/>
      <c r="BF82" s="797"/>
      <c r="BG82" s="797"/>
      <c r="BH82" s="797"/>
      <c r="BI82" s="797"/>
      <c r="BJ82" s="797"/>
      <c r="BK82" s="797"/>
      <c r="BL82" s="797"/>
      <c r="BM82" s="797"/>
      <c r="BN82" s="797"/>
      <c r="BO82" s="797"/>
      <c r="BP82" s="797"/>
      <c r="BQ82" s="797"/>
      <c r="BR82" s="797"/>
      <c r="BS82" s="797"/>
      <c r="BT82" s="798"/>
    </row>
    <row r="83" spans="1:72" ht="12.6" customHeight="1">
      <c r="A83" s="784">
        <v>15</v>
      </c>
      <c r="B83" s="769"/>
      <c r="C83" s="1513"/>
      <c r="D83" s="1514"/>
      <c r="E83" s="1514"/>
      <c r="F83" s="1514"/>
      <c r="G83" s="1514"/>
      <c r="H83" s="1514"/>
      <c r="I83" s="1515"/>
      <c r="J83" s="95"/>
      <c r="K83" s="336"/>
      <c r="L83" s="770"/>
      <c r="M83" s="770"/>
      <c r="N83" s="770"/>
      <c r="O83" s="771"/>
      <c r="P83" s="799"/>
      <c r="Q83" s="557"/>
      <c r="R83" s="557"/>
      <c r="S83" s="557"/>
      <c r="T83" s="557"/>
      <c r="U83" s="557"/>
      <c r="V83" s="557"/>
      <c r="W83" s="557"/>
      <c r="X83" s="557"/>
      <c r="Y83" s="557"/>
      <c r="Z83" s="557"/>
      <c r="AA83" s="557"/>
      <c r="AB83" s="557"/>
      <c r="AC83" s="557"/>
      <c r="AD83" s="557"/>
      <c r="AE83" s="557"/>
      <c r="AF83" s="557"/>
      <c r="AG83" s="557"/>
      <c r="AH83" s="557"/>
      <c r="AI83" s="557"/>
      <c r="AJ83" s="800"/>
      <c r="AL83" s="769"/>
      <c r="AM83" s="1513"/>
      <c r="AN83" s="1514"/>
      <c r="AO83" s="1514"/>
      <c r="AP83" s="1514"/>
      <c r="AQ83" s="1514"/>
      <c r="AR83" s="1514"/>
      <c r="AS83" s="1515"/>
      <c r="AT83" s="95"/>
      <c r="AU83" s="336"/>
      <c r="AV83" s="770"/>
      <c r="AW83" s="770"/>
      <c r="AX83" s="770"/>
      <c r="AY83" s="771"/>
      <c r="AZ83" s="801"/>
      <c r="BA83" s="802"/>
      <c r="BB83" s="802"/>
      <c r="BC83" s="802"/>
      <c r="BD83" s="802"/>
      <c r="BE83" s="802"/>
      <c r="BF83" s="802"/>
      <c r="BG83" s="802"/>
      <c r="BH83" s="802"/>
      <c r="BI83" s="802"/>
      <c r="BJ83" s="802"/>
      <c r="BK83" s="802"/>
      <c r="BL83" s="802"/>
      <c r="BM83" s="802"/>
      <c r="BN83" s="802"/>
      <c r="BO83" s="802"/>
      <c r="BP83" s="802"/>
      <c r="BQ83" s="802"/>
      <c r="BR83" s="802"/>
      <c r="BS83" s="802"/>
      <c r="BT83" s="803"/>
    </row>
    <row r="84" spans="1:72" ht="12.6" customHeight="1">
      <c r="A84" s="784">
        <v>16</v>
      </c>
      <c r="B84" s="766">
        <f>+B79+1</f>
        <v>2</v>
      </c>
      <c r="C84" s="1507" t="s">
        <v>369</v>
      </c>
      <c r="D84" s="1508"/>
      <c r="E84" s="1508"/>
      <c r="F84" s="1508"/>
      <c r="G84" s="1508"/>
      <c r="H84" s="1508"/>
      <c r="I84" s="1509"/>
      <c r="J84" s="1516">
        <v>44896</v>
      </c>
      <c r="K84" s="1517"/>
      <c r="L84" s="1517"/>
      <c r="M84" s="1518"/>
      <c r="N84" s="1522">
        <v>44896</v>
      </c>
      <c r="O84" s="1523"/>
      <c r="P84" s="788" t="s">
        <v>366</v>
      </c>
      <c r="Q84" s="789"/>
      <c r="R84" s="789"/>
      <c r="S84" s="789"/>
      <c r="T84" s="789"/>
      <c r="U84" s="789"/>
      <c r="V84" s="789"/>
      <c r="W84" s="789"/>
      <c r="X84" s="789"/>
      <c r="Y84" s="789"/>
      <c r="Z84" s="789"/>
      <c r="AA84" s="789"/>
      <c r="AB84" s="789"/>
      <c r="AC84" s="789"/>
      <c r="AD84" s="789"/>
      <c r="AE84" s="789"/>
      <c r="AF84" s="789"/>
      <c r="AG84" s="789"/>
      <c r="AH84" s="789"/>
      <c r="AI84" s="789"/>
      <c r="AJ84" s="790"/>
      <c r="AL84" s="766">
        <f>+AL79+1</f>
        <v>12</v>
      </c>
      <c r="AM84" s="1507"/>
      <c r="AN84" s="1508"/>
      <c r="AO84" s="1508"/>
      <c r="AP84" s="1508"/>
      <c r="AQ84" s="1508"/>
      <c r="AR84" s="1508"/>
      <c r="AS84" s="1509"/>
      <c r="AT84" s="1516"/>
      <c r="AU84" s="1517"/>
      <c r="AV84" s="1517"/>
      <c r="AW84" s="1518"/>
      <c r="AX84" s="1522"/>
      <c r="AY84" s="1523"/>
      <c r="AZ84" s="791"/>
      <c r="BA84" s="792"/>
      <c r="BB84" s="792"/>
      <c r="BC84" s="792"/>
      <c r="BD84" s="792"/>
      <c r="BE84" s="792"/>
      <c r="BF84" s="792"/>
      <c r="BG84" s="792"/>
      <c r="BH84" s="792"/>
      <c r="BI84" s="792"/>
      <c r="BJ84" s="792"/>
      <c r="BK84" s="792"/>
      <c r="BL84" s="792"/>
      <c r="BM84" s="792"/>
      <c r="BN84" s="792"/>
      <c r="BO84" s="792"/>
      <c r="BP84" s="792"/>
      <c r="BQ84" s="792"/>
      <c r="BR84" s="792"/>
      <c r="BS84" s="792"/>
      <c r="BT84" s="793"/>
    </row>
    <row r="85" spans="1:72" ht="12.6" customHeight="1">
      <c r="A85" s="784">
        <v>17</v>
      </c>
      <c r="B85" s="767"/>
      <c r="C85" s="1510"/>
      <c r="D85" s="1511"/>
      <c r="E85" s="1511"/>
      <c r="F85" s="1511"/>
      <c r="G85" s="1511"/>
      <c r="H85" s="1511"/>
      <c r="I85" s="1512"/>
      <c r="J85" s="1519"/>
      <c r="K85" s="1520"/>
      <c r="L85" s="1520"/>
      <c r="M85" s="1521"/>
      <c r="N85" s="1300"/>
      <c r="O85" s="1524"/>
      <c r="P85" s="794" t="s">
        <v>361</v>
      </c>
      <c r="Q85" s="116"/>
      <c r="R85" s="116"/>
      <c r="S85" s="116"/>
      <c r="T85" s="116"/>
      <c r="U85" s="116"/>
      <c r="V85" s="116"/>
      <c r="W85" s="116"/>
      <c r="X85" s="116"/>
      <c r="Y85" s="116"/>
      <c r="Z85" s="116"/>
      <c r="AA85" s="116"/>
      <c r="AB85" s="116"/>
      <c r="AC85" s="116"/>
      <c r="AD85" s="116"/>
      <c r="AE85" s="116"/>
      <c r="AF85" s="116"/>
      <c r="AG85" s="116"/>
      <c r="AH85" s="116"/>
      <c r="AI85" s="116"/>
      <c r="AJ85" s="795"/>
      <c r="AL85" s="767"/>
      <c r="AM85" s="1510"/>
      <c r="AN85" s="1511"/>
      <c r="AO85" s="1511"/>
      <c r="AP85" s="1511"/>
      <c r="AQ85" s="1511"/>
      <c r="AR85" s="1511"/>
      <c r="AS85" s="1512"/>
      <c r="AT85" s="1519"/>
      <c r="AU85" s="1520"/>
      <c r="AV85" s="1520"/>
      <c r="AW85" s="1521"/>
      <c r="AX85" s="1300"/>
      <c r="AY85" s="1524"/>
      <c r="AZ85" s="796"/>
      <c r="BA85" s="797"/>
      <c r="BB85" s="797"/>
      <c r="BC85" s="797"/>
      <c r="BD85" s="797"/>
      <c r="BE85" s="797"/>
      <c r="BF85" s="797"/>
      <c r="BG85" s="797"/>
      <c r="BH85" s="797"/>
      <c r="BI85" s="797"/>
      <c r="BJ85" s="797"/>
      <c r="BK85" s="797"/>
      <c r="BL85" s="797"/>
      <c r="BM85" s="797"/>
      <c r="BN85" s="797"/>
      <c r="BO85" s="797"/>
      <c r="BP85" s="797"/>
      <c r="BQ85" s="797"/>
      <c r="BR85" s="797"/>
      <c r="BS85" s="797"/>
      <c r="BT85" s="798"/>
    </row>
    <row r="86" spans="1:72" ht="12.6" customHeight="1">
      <c r="A86" s="784">
        <v>18</v>
      </c>
      <c r="B86" s="768"/>
      <c r="C86" s="1510"/>
      <c r="D86" s="1511"/>
      <c r="E86" s="1511"/>
      <c r="F86" s="1511"/>
      <c r="G86" s="1511"/>
      <c r="H86" s="1511"/>
      <c r="I86" s="1512"/>
      <c r="J86" s="273" t="s">
        <v>348</v>
      </c>
      <c r="K86" s="123"/>
      <c r="L86" s="1525">
        <v>13000</v>
      </c>
      <c r="M86" s="1525"/>
      <c r="N86" s="1525"/>
      <c r="O86" s="1526"/>
      <c r="P86" s="794"/>
      <c r="Q86" s="116"/>
      <c r="R86" s="116"/>
      <c r="S86" s="116"/>
      <c r="T86" s="116"/>
      <c r="U86" s="116"/>
      <c r="V86" s="116"/>
      <c r="W86" s="116"/>
      <c r="X86" s="116"/>
      <c r="Y86" s="116"/>
      <c r="Z86" s="116"/>
      <c r="AA86" s="116"/>
      <c r="AB86" s="116"/>
      <c r="AC86" s="116"/>
      <c r="AD86" s="116"/>
      <c r="AE86" s="116"/>
      <c r="AF86" s="116"/>
      <c r="AG86" s="116"/>
      <c r="AH86" s="116"/>
      <c r="AI86" s="116"/>
      <c r="AJ86" s="795"/>
      <c r="AL86" s="768"/>
      <c r="AM86" s="1510"/>
      <c r="AN86" s="1511"/>
      <c r="AO86" s="1511"/>
      <c r="AP86" s="1511"/>
      <c r="AQ86" s="1511"/>
      <c r="AR86" s="1511"/>
      <c r="AS86" s="1512"/>
      <c r="AT86" s="273"/>
      <c r="AU86" s="123"/>
      <c r="AV86" s="1525"/>
      <c r="AW86" s="1525"/>
      <c r="AX86" s="1525"/>
      <c r="AY86" s="1526"/>
      <c r="AZ86" s="796"/>
      <c r="BA86" s="797"/>
      <c r="BB86" s="797"/>
      <c r="BC86" s="797"/>
      <c r="BD86" s="797"/>
      <c r="BE86" s="797"/>
      <c r="BF86" s="797"/>
      <c r="BG86" s="797"/>
      <c r="BH86" s="797"/>
      <c r="BI86" s="797"/>
      <c r="BJ86" s="797"/>
      <c r="BK86" s="797"/>
      <c r="BL86" s="797"/>
      <c r="BM86" s="797"/>
      <c r="BN86" s="797"/>
      <c r="BO86" s="797"/>
      <c r="BP86" s="797"/>
      <c r="BQ86" s="797"/>
      <c r="BR86" s="797"/>
      <c r="BS86" s="797"/>
      <c r="BT86" s="798"/>
    </row>
    <row r="87" spans="1:72" ht="12.6" customHeight="1">
      <c r="A87" s="784">
        <v>19</v>
      </c>
      <c r="B87" s="768"/>
      <c r="C87" s="1510"/>
      <c r="D87" s="1511"/>
      <c r="E87" s="1511"/>
      <c r="F87" s="1511"/>
      <c r="G87" s="1511"/>
      <c r="H87" s="1511"/>
      <c r="I87" s="1512"/>
      <c r="J87" s="273" t="s">
        <v>349</v>
      </c>
      <c r="K87" s="123"/>
      <c r="L87" s="1527">
        <v>-3096</v>
      </c>
      <c r="M87" s="1527"/>
      <c r="N87" s="1527"/>
      <c r="O87" s="1528"/>
      <c r="P87" s="794"/>
      <c r="Q87" s="116"/>
      <c r="R87" s="116"/>
      <c r="S87" s="116"/>
      <c r="T87" s="116"/>
      <c r="U87" s="116"/>
      <c r="V87" s="116"/>
      <c r="W87" s="116"/>
      <c r="X87" s="116"/>
      <c r="Y87" s="116"/>
      <c r="Z87" s="116"/>
      <c r="AA87" s="116"/>
      <c r="AB87" s="116"/>
      <c r="AC87" s="116"/>
      <c r="AD87" s="116"/>
      <c r="AE87" s="116"/>
      <c r="AF87" s="116"/>
      <c r="AG87" s="116"/>
      <c r="AH87" s="116"/>
      <c r="AI87" s="116"/>
      <c r="AJ87" s="795"/>
      <c r="AL87" s="768"/>
      <c r="AM87" s="1510"/>
      <c r="AN87" s="1511"/>
      <c r="AO87" s="1511"/>
      <c r="AP87" s="1511"/>
      <c r="AQ87" s="1511"/>
      <c r="AR87" s="1511"/>
      <c r="AS87" s="1512"/>
      <c r="AT87" s="273"/>
      <c r="AU87" s="123"/>
      <c r="AV87" s="1527"/>
      <c r="AW87" s="1527"/>
      <c r="AX87" s="1527"/>
      <c r="AY87" s="1528"/>
      <c r="AZ87" s="796"/>
      <c r="BA87" s="797"/>
      <c r="BB87" s="797"/>
      <c r="BC87" s="797"/>
      <c r="BD87" s="797"/>
      <c r="BE87" s="797"/>
      <c r="BF87" s="797"/>
      <c r="BG87" s="797"/>
      <c r="BH87" s="797"/>
      <c r="BI87" s="797"/>
      <c r="BJ87" s="797"/>
      <c r="BK87" s="797"/>
      <c r="BL87" s="797"/>
      <c r="BM87" s="797"/>
      <c r="BN87" s="797"/>
      <c r="BO87" s="797"/>
      <c r="BP87" s="797"/>
      <c r="BQ87" s="797"/>
      <c r="BR87" s="797"/>
      <c r="BS87" s="797"/>
      <c r="BT87" s="798"/>
    </row>
    <row r="88" spans="1:72" ht="12.6" customHeight="1">
      <c r="A88" s="784">
        <v>20</v>
      </c>
      <c r="B88" s="769"/>
      <c r="C88" s="1513"/>
      <c r="D88" s="1514"/>
      <c r="E88" s="1514"/>
      <c r="F88" s="1514"/>
      <c r="G88" s="1514"/>
      <c r="H88" s="1514"/>
      <c r="I88" s="1515"/>
      <c r="J88" s="95"/>
      <c r="K88" s="336"/>
      <c r="L88" s="770"/>
      <c r="M88" s="770"/>
      <c r="N88" s="770"/>
      <c r="O88" s="771"/>
      <c r="P88" s="799"/>
      <c r="Q88" s="557"/>
      <c r="R88" s="557"/>
      <c r="S88" s="557"/>
      <c r="T88" s="557"/>
      <c r="U88" s="557"/>
      <c r="V88" s="557"/>
      <c r="W88" s="557"/>
      <c r="X88" s="557"/>
      <c r="Y88" s="557"/>
      <c r="Z88" s="557"/>
      <c r="AA88" s="557"/>
      <c r="AB88" s="557"/>
      <c r="AC88" s="557"/>
      <c r="AD88" s="557"/>
      <c r="AE88" s="557"/>
      <c r="AF88" s="557"/>
      <c r="AG88" s="557"/>
      <c r="AH88" s="557"/>
      <c r="AI88" s="557"/>
      <c r="AJ88" s="800"/>
      <c r="AL88" s="769"/>
      <c r="AM88" s="1513"/>
      <c r="AN88" s="1514"/>
      <c r="AO88" s="1514"/>
      <c r="AP88" s="1514"/>
      <c r="AQ88" s="1514"/>
      <c r="AR88" s="1514"/>
      <c r="AS88" s="1515"/>
      <c r="AT88" s="95"/>
      <c r="AU88" s="336"/>
      <c r="AV88" s="770"/>
      <c r="AW88" s="770"/>
      <c r="AX88" s="770"/>
      <c r="AY88" s="771"/>
      <c r="AZ88" s="801"/>
      <c r="BA88" s="802"/>
      <c r="BB88" s="802"/>
      <c r="BC88" s="802"/>
      <c r="BD88" s="802"/>
      <c r="BE88" s="802"/>
      <c r="BF88" s="802"/>
      <c r="BG88" s="802"/>
      <c r="BH88" s="802"/>
      <c r="BI88" s="802"/>
      <c r="BJ88" s="802"/>
      <c r="BK88" s="802"/>
      <c r="BL88" s="802"/>
      <c r="BM88" s="802"/>
      <c r="BN88" s="802"/>
      <c r="BO88" s="802"/>
      <c r="BP88" s="802"/>
      <c r="BQ88" s="802"/>
      <c r="BR88" s="802"/>
      <c r="BS88" s="802"/>
      <c r="BT88" s="803"/>
    </row>
    <row r="89" spans="1:72" ht="12.6" customHeight="1">
      <c r="A89" s="784">
        <v>21</v>
      </c>
      <c r="B89" s="766">
        <f>+B84+1</f>
        <v>3</v>
      </c>
      <c r="C89" s="1507" t="s">
        <v>370</v>
      </c>
      <c r="D89" s="1508"/>
      <c r="E89" s="1508"/>
      <c r="F89" s="1508"/>
      <c r="G89" s="1508"/>
      <c r="H89" s="1508"/>
      <c r="I89" s="1509"/>
      <c r="J89" s="1516">
        <v>44896</v>
      </c>
      <c r="K89" s="1517"/>
      <c r="L89" s="1517"/>
      <c r="M89" s="1518"/>
      <c r="N89" s="1522">
        <v>44896</v>
      </c>
      <c r="O89" s="1523"/>
      <c r="P89" s="788" t="s">
        <v>366</v>
      </c>
      <c r="Q89" s="789"/>
      <c r="R89" s="789"/>
      <c r="S89" s="789"/>
      <c r="T89" s="789"/>
      <c r="U89" s="789"/>
      <c r="V89" s="789"/>
      <c r="W89" s="789"/>
      <c r="X89" s="789"/>
      <c r="Y89" s="789"/>
      <c r="Z89" s="789"/>
      <c r="AA89" s="789"/>
      <c r="AB89" s="789"/>
      <c r="AC89" s="789"/>
      <c r="AD89" s="789"/>
      <c r="AE89" s="789"/>
      <c r="AF89" s="789"/>
      <c r="AG89" s="789"/>
      <c r="AH89" s="789"/>
      <c r="AI89" s="789"/>
      <c r="AJ89" s="790"/>
      <c r="AL89" s="766">
        <f>+AL84+1</f>
        <v>13</v>
      </c>
      <c r="AM89" s="1507"/>
      <c r="AN89" s="1508"/>
      <c r="AO89" s="1508"/>
      <c r="AP89" s="1508"/>
      <c r="AQ89" s="1508"/>
      <c r="AR89" s="1508"/>
      <c r="AS89" s="1509"/>
      <c r="AT89" s="1516"/>
      <c r="AU89" s="1517"/>
      <c r="AV89" s="1517"/>
      <c r="AW89" s="1518"/>
      <c r="AX89" s="1522"/>
      <c r="AY89" s="1523"/>
      <c r="AZ89" s="791"/>
      <c r="BA89" s="792"/>
      <c r="BB89" s="792"/>
      <c r="BC89" s="792"/>
      <c r="BD89" s="792"/>
      <c r="BE89" s="792"/>
      <c r="BF89" s="792"/>
      <c r="BG89" s="792"/>
      <c r="BH89" s="792"/>
      <c r="BI89" s="792"/>
      <c r="BJ89" s="792"/>
      <c r="BK89" s="792"/>
      <c r="BL89" s="792"/>
      <c r="BM89" s="792"/>
      <c r="BN89" s="792"/>
      <c r="BO89" s="792"/>
      <c r="BP89" s="792"/>
      <c r="BQ89" s="792"/>
      <c r="BR89" s="792"/>
      <c r="BS89" s="792"/>
      <c r="BT89" s="793"/>
    </row>
    <row r="90" spans="1:72" ht="12.6" customHeight="1">
      <c r="A90" s="784">
        <v>22</v>
      </c>
      <c r="B90" s="767"/>
      <c r="C90" s="1510"/>
      <c r="D90" s="1511"/>
      <c r="E90" s="1511"/>
      <c r="F90" s="1511"/>
      <c r="G90" s="1511"/>
      <c r="H90" s="1511"/>
      <c r="I90" s="1512"/>
      <c r="J90" s="1519"/>
      <c r="K90" s="1520"/>
      <c r="L90" s="1520"/>
      <c r="M90" s="1521"/>
      <c r="N90" s="1300"/>
      <c r="O90" s="1524"/>
      <c r="P90" s="794" t="s">
        <v>362</v>
      </c>
      <c r="Q90" s="116"/>
      <c r="R90" s="116"/>
      <c r="S90" s="116"/>
      <c r="T90" s="116"/>
      <c r="U90" s="116"/>
      <c r="V90" s="116"/>
      <c r="W90" s="116"/>
      <c r="X90" s="116"/>
      <c r="Y90" s="116"/>
      <c r="Z90" s="116"/>
      <c r="AA90" s="116"/>
      <c r="AB90" s="116"/>
      <c r="AC90" s="116"/>
      <c r="AD90" s="116"/>
      <c r="AE90" s="116"/>
      <c r="AF90" s="116"/>
      <c r="AG90" s="116"/>
      <c r="AH90" s="116"/>
      <c r="AI90" s="116"/>
      <c r="AJ90" s="795"/>
      <c r="AL90" s="767"/>
      <c r="AM90" s="1510"/>
      <c r="AN90" s="1511"/>
      <c r="AO90" s="1511"/>
      <c r="AP90" s="1511"/>
      <c r="AQ90" s="1511"/>
      <c r="AR90" s="1511"/>
      <c r="AS90" s="1512"/>
      <c r="AT90" s="1519"/>
      <c r="AU90" s="1520"/>
      <c r="AV90" s="1520"/>
      <c r="AW90" s="1521"/>
      <c r="AX90" s="1300"/>
      <c r="AY90" s="1524"/>
      <c r="AZ90" s="796"/>
      <c r="BA90" s="797"/>
      <c r="BB90" s="797"/>
      <c r="BC90" s="797"/>
      <c r="BD90" s="797"/>
      <c r="BE90" s="797"/>
      <c r="BF90" s="797"/>
      <c r="BG90" s="797"/>
      <c r="BH90" s="797"/>
      <c r="BI90" s="797"/>
      <c r="BJ90" s="797"/>
      <c r="BK90" s="797"/>
      <c r="BL90" s="797"/>
      <c r="BM90" s="797"/>
      <c r="BN90" s="797"/>
      <c r="BO90" s="797"/>
      <c r="BP90" s="797"/>
      <c r="BQ90" s="797"/>
      <c r="BR90" s="797"/>
      <c r="BS90" s="797"/>
      <c r="BT90" s="798"/>
    </row>
    <row r="91" spans="1:72" ht="12.6" customHeight="1">
      <c r="A91" s="784">
        <v>23</v>
      </c>
      <c r="B91" s="768"/>
      <c r="C91" s="1510"/>
      <c r="D91" s="1511"/>
      <c r="E91" s="1511"/>
      <c r="F91" s="1511"/>
      <c r="G91" s="1511"/>
      <c r="H91" s="1511"/>
      <c r="I91" s="1512"/>
      <c r="J91" s="273" t="s">
        <v>348</v>
      </c>
      <c r="K91" s="123"/>
      <c r="L91" s="1525">
        <v>27000</v>
      </c>
      <c r="M91" s="1525"/>
      <c r="N91" s="1525"/>
      <c r="O91" s="1526"/>
      <c r="P91" s="794"/>
      <c r="Q91" s="116"/>
      <c r="R91" s="116"/>
      <c r="S91" s="116"/>
      <c r="T91" s="116"/>
      <c r="U91" s="116"/>
      <c r="V91" s="116"/>
      <c r="W91" s="116"/>
      <c r="X91" s="116"/>
      <c r="Y91" s="116"/>
      <c r="Z91" s="116"/>
      <c r="AA91" s="116"/>
      <c r="AB91" s="116"/>
      <c r="AC91" s="116"/>
      <c r="AD91" s="116"/>
      <c r="AE91" s="116"/>
      <c r="AF91" s="116"/>
      <c r="AG91" s="116"/>
      <c r="AH91" s="116"/>
      <c r="AI91" s="116"/>
      <c r="AJ91" s="795"/>
      <c r="AL91" s="768"/>
      <c r="AM91" s="1510"/>
      <c r="AN91" s="1511"/>
      <c r="AO91" s="1511"/>
      <c r="AP91" s="1511"/>
      <c r="AQ91" s="1511"/>
      <c r="AR91" s="1511"/>
      <c r="AS91" s="1512"/>
      <c r="AT91" s="273"/>
      <c r="AU91" s="123"/>
      <c r="AV91" s="1525"/>
      <c r="AW91" s="1525"/>
      <c r="AX91" s="1525"/>
      <c r="AY91" s="1526"/>
      <c r="AZ91" s="796"/>
      <c r="BA91" s="797"/>
      <c r="BB91" s="797"/>
      <c r="BC91" s="797"/>
      <c r="BD91" s="797"/>
      <c r="BE91" s="797"/>
      <c r="BF91" s="797"/>
      <c r="BG91" s="797"/>
      <c r="BH91" s="797"/>
      <c r="BI91" s="797"/>
      <c r="BJ91" s="797"/>
      <c r="BK91" s="797"/>
      <c r="BL91" s="797"/>
      <c r="BM91" s="797"/>
      <c r="BN91" s="797"/>
      <c r="BO91" s="797"/>
      <c r="BP91" s="797"/>
      <c r="BQ91" s="797"/>
      <c r="BR91" s="797"/>
      <c r="BS91" s="797"/>
      <c r="BT91" s="798"/>
    </row>
    <row r="92" spans="1:72" ht="12.6" customHeight="1">
      <c r="A92" s="784">
        <v>23</v>
      </c>
      <c r="B92" s="768"/>
      <c r="C92" s="1510"/>
      <c r="D92" s="1511"/>
      <c r="E92" s="1511"/>
      <c r="F92" s="1511"/>
      <c r="G92" s="1511"/>
      <c r="H92" s="1511"/>
      <c r="I92" s="1512"/>
      <c r="J92" s="273" t="s">
        <v>349</v>
      </c>
      <c r="K92" s="123"/>
      <c r="L92" s="1527">
        <v>-6429</v>
      </c>
      <c r="M92" s="1527"/>
      <c r="N92" s="1527"/>
      <c r="O92" s="1528"/>
      <c r="P92" s="794"/>
      <c r="Q92" s="116"/>
      <c r="R92" s="116"/>
      <c r="S92" s="116"/>
      <c r="T92" s="116"/>
      <c r="U92" s="116"/>
      <c r="V92" s="116"/>
      <c r="W92" s="116"/>
      <c r="X92" s="116"/>
      <c r="Y92" s="116"/>
      <c r="Z92" s="116"/>
      <c r="AA92" s="116"/>
      <c r="AB92" s="116"/>
      <c r="AC92" s="116"/>
      <c r="AD92" s="116"/>
      <c r="AE92" s="116"/>
      <c r="AF92" s="116"/>
      <c r="AG92" s="116"/>
      <c r="AH92" s="116"/>
      <c r="AI92" s="116"/>
      <c r="AJ92" s="795"/>
      <c r="AL92" s="768"/>
      <c r="AM92" s="1510"/>
      <c r="AN92" s="1511"/>
      <c r="AO92" s="1511"/>
      <c r="AP92" s="1511"/>
      <c r="AQ92" s="1511"/>
      <c r="AR92" s="1511"/>
      <c r="AS92" s="1512"/>
      <c r="AT92" s="273"/>
      <c r="AU92" s="123"/>
      <c r="AV92" s="1527"/>
      <c r="AW92" s="1527"/>
      <c r="AX92" s="1527"/>
      <c r="AY92" s="1528"/>
      <c r="AZ92" s="796"/>
      <c r="BA92" s="797"/>
      <c r="BB92" s="797"/>
      <c r="BC92" s="797"/>
      <c r="BD92" s="797"/>
      <c r="BE92" s="797"/>
      <c r="BF92" s="797"/>
      <c r="BG92" s="797"/>
      <c r="BH92" s="797"/>
      <c r="BI92" s="797"/>
      <c r="BJ92" s="797"/>
      <c r="BK92" s="797"/>
      <c r="BL92" s="797"/>
      <c r="BM92" s="797"/>
      <c r="BN92" s="797"/>
      <c r="BO92" s="797"/>
      <c r="BP92" s="797"/>
      <c r="BQ92" s="797"/>
      <c r="BR92" s="797"/>
      <c r="BS92" s="797"/>
      <c r="BT92" s="798"/>
    </row>
    <row r="93" spans="1:72" ht="12.6" customHeight="1">
      <c r="A93" s="784">
        <v>25</v>
      </c>
      <c r="B93" s="769"/>
      <c r="C93" s="1513"/>
      <c r="D93" s="1514"/>
      <c r="E93" s="1514"/>
      <c r="F93" s="1514"/>
      <c r="G93" s="1514"/>
      <c r="H93" s="1514"/>
      <c r="I93" s="1515"/>
      <c r="J93" s="95"/>
      <c r="K93" s="336"/>
      <c r="L93" s="770"/>
      <c r="M93" s="770"/>
      <c r="N93" s="770"/>
      <c r="O93" s="771"/>
      <c r="P93" s="799"/>
      <c r="Q93" s="557"/>
      <c r="R93" s="557"/>
      <c r="S93" s="557"/>
      <c r="T93" s="557"/>
      <c r="U93" s="557"/>
      <c r="V93" s="557"/>
      <c r="W93" s="557"/>
      <c r="X93" s="557"/>
      <c r="Y93" s="557"/>
      <c r="Z93" s="557"/>
      <c r="AA93" s="557"/>
      <c r="AB93" s="557"/>
      <c r="AC93" s="557"/>
      <c r="AD93" s="557"/>
      <c r="AE93" s="557"/>
      <c r="AF93" s="557"/>
      <c r="AG93" s="557"/>
      <c r="AH93" s="557"/>
      <c r="AI93" s="557"/>
      <c r="AJ93" s="800"/>
      <c r="AL93" s="769"/>
      <c r="AM93" s="1513"/>
      <c r="AN93" s="1514"/>
      <c r="AO93" s="1514"/>
      <c r="AP93" s="1514"/>
      <c r="AQ93" s="1514"/>
      <c r="AR93" s="1514"/>
      <c r="AS93" s="1515"/>
      <c r="AT93" s="95"/>
      <c r="AU93" s="336"/>
      <c r="AV93" s="770"/>
      <c r="AW93" s="770"/>
      <c r="AX93" s="770"/>
      <c r="AY93" s="771"/>
      <c r="AZ93" s="801"/>
      <c r="BA93" s="802"/>
      <c r="BB93" s="802"/>
      <c r="BC93" s="802"/>
      <c r="BD93" s="802"/>
      <c r="BE93" s="802"/>
      <c r="BF93" s="802"/>
      <c r="BG93" s="802"/>
      <c r="BH93" s="802"/>
      <c r="BI93" s="802"/>
      <c r="BJ93" s="802"/>
      <c r="BK93" s="802"/>
      <c r="BL93" s="802"/>
      <c r="BM93" s="802"/>
      <c r="BN93" s="802"/>
      <c r="BO93" s="802"/>
      <c r="BP93" s="802"/>
      <c r="BQ93" s="802"/>
      <c r="BR93" s="802"/>
      <c r="BS93" s="802"/>
      <c r="BT93" s="803"/>
    </row>
    <row r="94" spans="1:72" ht="12.6" customHeight="1">
      <c r="A94" s="784">
        <v>26</v>
      </c>
      <c r="B94" s="766">
        <f>+B89+1</f>
        <v>4</v>
      </c>
      <c r="C94" s="1507" t="s">
        <v>351</v>
      </c>
      <c r="D94" s="1508"/>
      <c r="E94" s="1508"/>
      <c r="F94" s="1508"/>
      <c r="G94" s="1508"/>
      <c r="H94" s="1508"/>
      <c r="I94" s="1509"/>
      <c r="J94" s="1516">
        <v>44896</v>
      </c>
      <c r="K94" s="1517"/>
      <c r="L94" s="1517"/>
      <c r="M94" s="1518"/>
      <c r="N94" s="1522">
        <v>44896</v>
      </c>
      <c r="O94" s="1523"/>
      <c r="P94" s="788" t="s">
        <v>366</v>
      </c>
      <c r="Q94" s="789"/>
      <c r="R94" s="789"/>
      <c r="S94" s="789"/>
      <c r="T94" s="789"/>
      <c r="U94" s="789"/>
      <c r="V94" s="789"/>
      <c r="W94" s="789"/>
      <c r="X94" s="789"/>
      <c r="Y94" s="789"/>
      <c r="Z94" s="789"/>
      <c r="AA94" s="789"/>
      <c r="AB94" s="789"/>
      <c r="AC94" s="789"/>
      <c r="AD94" s="789"/>
      <c r="AE94" s="789"/>
      <c r="AF94" s="789"/>
      <c r="AG94" s="789"/>
      <c r="AH94" s="789"/>
      <c r="AI94" s="789"/>
      <c r="AJ94" s="790"/>
      <c r="AL94" s="766">
        <f>+AL89+1</f>
        <v>14</v>
      </c>
      <c r="AM94" s="1507"/>
      <c r="AN94" s="1508"/>
      <c r="AO94" s="1508"/>
      <c r="AP94" s="1508"/>
      <c r="AQ94" s="1508"/>
      <c r="AR94" s="1508"/>
      <c r="AS94" s="1509"/>
      <c r="AT94" s="1516"/>
      <c r="AU94" s="1517"/>
      <c r="AV94" s="1517"/>
      <c r="AW94" s="1518"/>
      <c r="AX94" s="1522"/>
      <c r="AY94" s="1523"/>
      <c r="AZ94" s="791"/>
      <c r="BA94" s="792"/>
      <c r="BB94" s="792"/>
      <c r="BC94" s="792"/>
      <c r="BD94" s="792"/>
      <c r="BE94" s="792"/>
      <c r="BF94" s="792"/>
      <c r="BG94" s="792"/>
      <c r="BH94" s="792"/>
      <c r="BI94" s="792"/>
      <c r="BJ94" s="792"/>
      <c r="BK94" s="792"/>
      <c r="BL94" s="792"/>
      <c r="BM94" s="792"/>
      <c r="BN94" s="792"/>
      <c r="BO94" s="792"/>
      <c r="BP94" s="792"/>
      <c r="BQ94" s="792"/>
      <c r="BR94" s="792"/>
      <c r="BS94" s="792"/>
      <c r="BT94" s="793"/>
    </row>
    <row r="95" spans="1:72" ht="12.6" customHeight="1">
      <c r="A95" s="784">
        <v>27</v>
      </c>
      <c r="B95" s="767"/>
      <c r="C95" s="1510"/>
      <c r="D95" s="1511"/>
      <c r="E95" s="1511"/>
      <c r="F95" s="1511"/>
      <c r="G95" s="1511"/>
      <c r="H95" s="1511"/>
      <c r="I95" s="1512"/>
      <c r="J95" s="1519"/>
      <c r="K95" s="1520"/>
      <c r="L95" s="1520"/>
      <c r="M95" s="1521"/>
      <c r="N95" s="1300"/>
      <c r="O95" s="1524"/>
      <c r="P95" s="794" t="s">
        <v>363</v>
      </c>
      <c r="Q95" s="116"/>
      <c r="R95" s="116"/>
      <c r="S95" s="116"/>
      <c r="T95" s="116"/>
      <c r="U95" s="116"/>
      <c r="V95" s="116"/>
      <c r="W95" s="116"/>
      <c r="X95" s="116"/>
      <c r="Y95" s="116"/>
      <c r="Z95" s="116"/>
      <c r="AA95" s="116"/>
      <c r="AB95" s="116"/>
      <c r="AC95" s="116"/>
      <c r="AD95" s="116"/>
      <c r="AE95" s="116"/>
      <c r="AF95" s="116"/>
      <c r="AG95" s="116"/>
      <c r="AH95" s="116"/>
      <c r="AI95" s="116"/>
      <c r="AJ95" s="795"/>
      <c r="AL95" s="767"/>
      <c r="AM95" s="1510"/>
      <c r="AN95" s="1511"/>
      <c r="AO95" s="1511"/>
      <c r="AP95" s="1511"/>
      <c r="AQ95" s="1511"/>
      <c r="AR95" s="1511"/>
      <c r="AS95" s="1512"/>
      <c r="AT95" s="1519"/>
      <c r="AU95" s="1520"/>
      <c r="AV95" s="1520"/>
      <c r="AW95" s="1521"/>
      <c r="AX95" s="1300"/>
      <c r="AY95" s="1524"/>
      <c r="AZ95" s="796"/>
      <c r="BA95" s="797"/>
      <c r="BB95" s="797"/>
      <c r="BC95" s="797"/>
      <c r="BD95" s="797"/>
      <c r="BE95" s="797"/>
      <c r="BF95" s="797"/>
      <c r="BG95" s="797"/>
      <c r="BH95" s="797"/>
      <c r="BI95" s="797"/>
      <c r="BJ95" s="797"/>
      <c r="BK95" s="797"/>
      <c r="BL95" s="797"/>
      <c r="BM95" s="797"/>
      <c r="BN95" s="797"/>
      <c r="BO95" s="797"/>
      <c r="BP95" s="797"/>
      <c r="BQ95" s="797"/>
      <c r="BR95" s="797"/>
      <c r="BS95" s="797"/>
      <c r="BT95" s="798"/>
    </row>
    <row r="96" spans="1:72" ht="12.6" customHeight="1">
      <c r="A96" s="784">
        <v>28</v>
      </c>
      <c r="B96" s="768"/>
      <c r="C96" s="1510"/>
      <c r="D96" s="1511"/>
      <c r="E96" s="1511"/>
      <c r="F96" s="1511"/>
      <c r="G96" s="1511"/>
      <c r="H96" s="1511"/>
      <c r="I96" s="1512"/>
      <c r="J96" s="273" t="s">
        <v>348</v>
      </c>
      <c r="K96" s="123"/>
      <c r="L96" s="1525">
        <v>12000</v>
      </c>
      <c r="M96" s="1525"/>
      <c r="N96" s="1525"/>
      <c r="O96" s="1526"/>
      <c r="P96" s="794"/>
      <c r="Q96" s="116"/>
      <c r="R96" s="116"/>
      <c r="S96" s="116"/>
      <c r="T96" s="116"/>
      <c r="U96" s="116"/>
      <c r="V96" s="116"/>
      <c r="W96" s="116"/>
      <c r="X96" s="116"/>
      <c r="Y96" s="116"/>
      <c r="Z96" s="116"/>
      <c r="AA96" s="116"/>
      <c r="AB96" s="116"/>
      <c r="AC96" s="116"/>
      <c r="AD96" s="116"/>
      <c r="AE96" s="116"/>
      <c r="AF96" s="116"/>
      <c r="AG96" s="116"/>
      <c r="AH96" s="116"/>
      <c r="AI96" s="116"/>
      <c r="AJ96" s="795"/>
      <c r="AL96" s="768"/>
      <c r="AM96" s="1510"/>
      <c r="AN96" s="1511"/>
      <c r="AO96" s="1511"/>
      <c r="AP96" s="1511"/>
      <c r="AQ96" s="1511"/>
      <c r="AR96" s="1511"/>
      <c r="AS96" s="1512"/>
      <c r="AT96" s="273"/>
      <c r="AU96" s="123"/>
      <c r="AV96" s="1525"/>
      <c r="AW96" s="1525"/>
      <c r="AX96" s="1525"/>
      <c r="AY96" s="1526"/>
      <c r="AZ96" s="796"/>
      <c r="BA96" s="797"/>
      <c r="BB96" s="797"/>
      <c r="BC96" s="797"/>
      <c r="BD96" s="797"/>
      <c r="BE96" s="797"/>
      <c r="BF96" s="797"/>
      <c r="BG96" s="797"/>
      <c r="BH96" s="797"/>
      <c r="BI96" s="797"/>
      <c r="BJ96" s="797"/>
      <c r="BK96" s="797"/>
      <c r="BL96" s="797"/>
      <c r="BM96" s="797"/>
      <c r="BN96" s="797"/>
      <c r="BO96" s="797"/>
      <c r="BP96" s="797"/>
      <c r="BQ96" s="797"/>
      <c r="BR96" s="797"/>
      <c r="BS96" s="797"/>
      <c r="BT96" s="798"/>
    </row>
    <row r="97" spans="1:72" ht="12.6" customHeight="1">
      <c r="A97" s="784">
        <v>29</v>
      </c>
      <c r="B97" s="768"/>
      <c r="C97" s="1510"/>
      <c r="D97" s="1511"/>
      <c r="E97" s="1511"/>
      <c r="F97" s="1511"/>
      <c r="G97" s="1511"/>
      <c r="H97" s="1511"/>
      <c r="I97" s="1512"/>
      <c r="J97" s="273" t="s">
        <v>349</v>
      </c>
      <c r="K97" s="123"/>
      <c r="L97" s="1527">
        <v>-2858</v>
      </c>
      <c r="M97" s="1527"/>
      <c r="N97" s="1527"/>
      <c r="O97" s="1528"/>
      <c r="P97" s="794"/>
      <c r="Q97" s="116"/>
      <c r="R97" s="116"/>
      <c r="S97" s="116"/>
      <c r="T97" s="116"/>
      <c r="U97" s="116"/>
      <c r="V97" s="116"/>
      <c r="W97" s="116"/>
      <c r="X97" s="116"/>
      <c r="Y97" s="116"/>
      <c r="Z97" s="116"/>
      <c r="AA97" s="116"/>
      <c r="AB97" s="116"/>
      <c r="AC97" s="116"/>
      <c r="AD97" s="116"/>
      <c r="AE97" s="116"/>
      <c r="AF97" s="116"/>
      <c r="AG97" s="116"/>
      <c r="AH97" s="116"/>
      <c r="AI97" s="116"/>
      <c r="AJ97" s="795"/>
      <c r="AL97" s="768"/>
      <c r="AM97" s="1510"/>
      <c r="AN97" s="1511"/>
      <c r="AO97" s="1511"/>
      <c r="AP97" s="1511"/>
      <c r="AQ97" s="1511"/>
      <c r="AR97" s="1511"/>
      <c r="AS97" s="1512"/>
      <c r="AT97" s="273"/>
      <c r="AU97" s="123"/>
      <c r="AV97" s="1527"/>
      <c r="AW97" s="1527"/>
      <c r="AX97" s="1527"/>
      <c r="AY97" s="1528"/>
      <c r="AZ97" s="796"/>
      <c r="BA97" s="797"/>
      <c r="BB97" s="797"/>
      <c r="BC97" s="797"/>
      <c r="BD97" s="797"/>
      <c r="BE97" s="797"/>
      <c r="BF97" s="797"/>
      <c r="BG97" s="797"/>
      <c r="BH97" s="797"/>
      <c r="BI97" s="797"/>
      <c r="BJ97" s="797"/>
      <c r="BK97" s="797"/>
      <c r="BL97" s="797"/>
      <c r="BM97" s="797"/>
      <c r="BN97" s="797"/>
      <c r="BO97" s="797"/>
      <c r="BP97" s="797"/>
      <c r="BQ97" s="797"/>
      <c r="BR97" s="797"/>
      <c r="BS97" s="797"/>
      <c r="BT97" s="798"/>
    </row>
    <row r="98" spans="1:72" ht="12.6" customHeight="1">
      <c r="A98" s="784">
        <v>30</v>
      </c>
      <c r="B98" s="769"/>
      <c r="C98" s="1513"/>
      <c r="D98" s="1514"/>
      <c r="E98" s="1514"/>
      <c r="F98" s="1514"/>
      <c r="G98" s="1514"/>
      <c r="H98" s="1514"/>
      <c r="I98" s="1515"/>
      <c r="J98" s="95"/>
      <c r="K98" s="336"/>
      <c r="L98" s="770"/>
      <c r="M98" s="770"/>
      <c r="N98" s="770"/>
      <c r="O98" s="771"/>
      <c r="P98" s="799"/>
      <c r="Q98" s="557"/>
      <c r="R98" s="557"/>
      <c r="S98" s="557"/>
      <c r="T98" s="557"/>
      <c r="U98" s="557"/>
      <c r="V98" s="557"/>
      <c r="W98" s="557"/>
      <c r="X98" s="557"/>
      <c r="Y98" s="557"/>
      <c r="Z98" s="557"/>
      <c r="AA98" s="557"/>
      <c r="AB98" s="557"/>
      <c r="AC98" s="557"/>
      <c r="AD98" s="557"/>
      <c r="AE98" s="557"/>
      <c r="AF98" s="557"/>
      <c r="AG98" s="557"/>
      <c r="AH98" s="557"/>
      <c r="AI98" s="557"/>
      <c r="AJ98" s="800"/>
      <c r="AL98" s="769"/>
      <c r="AM98" s="1513"/>
      <c r="AN98" s="1514"/>
      <c r="AO98" s="1514"/>
      <c r="AP98" s="1514"/>
      <c r="AQ98" s="1514"/>
      <c r="AR98" s="1514"/>
      <c r="AS98" s="1515"/>
      <c r="AT98" s="95"/>
      <c r="AU98" s="336"/>
      <c r="AV98" s="770"/>
      <c r="AW98" s="770"/>
      <c r="AX98" s="770"/>
      <c r="AY98" s="771"/>
      <c r="AZ98" s="801"/>
      <c r="BA98" s="802"/>
      <c r="BB98" s="802"/>
      <c r="BC98" s="802"/>
      <c r="BD98" s="802"/>
      <c r="BE98" s="802"/>
      <c r="BF98" s="802"/>
      <c r="BG98" s="802"/>
      <c r="BH98" s="802"/>
      <c r="BI98" s="802"/>
      <c r="BJ98" s="802"/>
      <c r="BK98" s="802"/>
      <c r="BL98" s="802"/>
      <c r="BM98" s="802"/>
      <c r="BN98" s="802"/>
      <c r="BO98" s="802"/>
      <c r="BP98" s="802"/>
      <c r="BQ98" s="802"/>
      <c r="BR98" s="802"/>
      <c r="BS98" s="802"/>
      <c r="BT98" s="803"/>
    </row>
    <row r="99" spans="1:72" ht="12.6" customHeight="1">
      <c r="A99" s="784">
        <v>31</v>
      </c>
      <c r="B99" s="766">
        <f>+B94+1</f>
        <v>5</v>
      </c>
      <c r="C99" s="1507" t="s">
        <v>371</v>
      </c>
      <c r="D99" s="1508"/>
      <c r="E99" s="1508"/>
      <c r="F99" s="1508"/>
      <c r="G99" s="1508"/>
      <c r="H99" s="1508"/>
      <c r="I99" s="1509"/>
      <c r="J99" s="1516">
        <v>44896</v>
      </c>
      <c r="K99" s="1517"/>
      <c r="L99" s="1517"/>
      <c r="M99" s="1518"/>
      <c r="N99" s="1522">
        <v>44896</v>
      </c>
      <c r="O99" s="1523"/>
      <c r="P99" s="788" t="s">
        <v>366</v>
      </c>
      <c r="Q99" s="789"/>
      <c r="R99" s="789"/>
      <c r="S99" s="789"/>
      <c r="T99" s="789"/>
      <c r="U99" s="789"/>
      <c r="V99" s="789"/>
      <c r="W99" s="789"/>
      <c r="X99" s="789"/>
      <c r="Y99" s="789"/>
      <c r="Z99" s="789"/>
      <c r="AA99" s="789"/>
      <c r="AB99" s="789"/>
      <c r="AC99" s="789"/>
      <c r="AD99" s="789"/>
      <c r="AE99" s="789"/>
      <c r="AF99" s="789"/>
      <c r="AG99" s="789"/>
      <c r="AH99" s="789"/>
      <c r="AI99" s="789"/>
      <c r="AJ99" s="790"/>
      <c r="AL99" s="766">
        <f>+AL94+1</f>
        <v>15</v>
      </c>
      <c r="AM99" s="1507"/>
      <c r="AN99" s="1508"/>
      <c r="AO99" s="1508"/>
      <c r="AP99" s="1508"/>
      <c r="AQ99" s="1508"/>
      <c r="AR99" s="1508"/>
      <c r="AS99" s="1509"/>
      <c r="AT99" s="1516"/>
      <c r="AU99" s="1517"/>
      <c r="AV99" s="1517"/>
      <c r="AW99" s="1518"/>
      <c r="AX99" s="1522"/>
      <c r="AY99" s="1523"/>
      <c r="AZ99" s="791"/>
      <c r="BA99" s="792"/>
      <c r="BB99" s="792"/>
      <c r="BC99" s="792"/>
      <c r="BD99" s="792"/>
      <c r="BE99" s="792"/>
      <c r="BF99" s="792"/>
      <c r="BG99" s="792"/>
      <c r="BH99" s="792"/>
      <c r="BI99" s="792"/>
      <c r="BJ99" s="792"/>
      <c r="BK99" s="792"/>
      <c r="BL99" s="792"/>
      <c r="BM99" s="792"/>
      <c r="BN99" s="792"/>
      <c r="BO99" s="792"/>
      <c r="BP99" s="792"/>
      <c r="BQ99" s="792"/>
      <c r="BR99" s="792"/>
      <c r="BS99" s="792"/>
      <c r="BT99" s="793"/>
    </row>
    <row r="100" spans="1:72" ht="12.6" customHeight="1">
      <c r="A100" s="784">
        <v>32</v>
      </c>
      <c r="B100" s="767"/>
      <c r="C100" s="1510"/>
      <c r="D100" s="1511"/>
      <c r="E100" s="1511"/>
      <c r="F100" s="1511"/>
      <c r="G100" s="1511"/>
      <c r="H100" s="1511"/>
      <c r="I100" s="1512"/>
      <c r="J100" s="1519"/>
      <c r="K100" s="1520"/>
      <c r="L100" s="1520"/>
      <c r="M100" s="1521"/>
      <c r="N100" s="1300"/>
      <c r="O100" s="1524"/>
      <c r="P100" s="794" t="s">
        <v>364</v>
      </c>
      <c r="Q100" s="116"/>
      <c r="R100" s="116"/>
      <c r="S100" s="116"/>
      <c r="T100" s="116"/>
      <c r="U100" s="116"/>
      <c r="V100" s="116"/>
      <c r="W100" s="116"/>
      <c r="X100" s="116"/>
      <c r="Y100" s="116"/>
      <c r="Z100" s="116"/>
      <c r="AA100" s="116"/>
      <c r="AB100" s="116"/>
      <c r="AC100" s="116"/>
      <c r="AD100" s="116"/>
      <c r="AE100" s="116"/>
      <c r="AF100" s="116"/>
      <c r="AG100" s="116"/>
      <c r="AH100" s="116"/>
      <c r="AI100" s="116"/>
      <c r="AJ100" s="795"/>
      <c r="AL100" s="767"/>
      <c r="AM100" s="1510"/>
      <c r="AN100" s="1511"/>
      <c r="AO100" s="1511"/>
      <c r="AP100" s="1511"/>
      <c r="AQ100" s="1511"/>
      <c r="AR100" s="1511"/>
      <c r="AS100" s="1512"/>
      <c r="AT100" s="1519"/>
      <c r="AU100" s="1520"/>
      <c r="AV100" s="1520"/>
      <c r="AW100" s="1521"/>
      <c r="AX100" s="1300"/>
      <c r="AY100" s="1524"/>
      <c r="AZ100" s="796"/>
      <c r="BA100" s="797"/>
      <c r="BB100" s="797"/>
      <c r="BC100" s="797"/>
      <c r="BD100" s="797"/>
      <c r="BE100" s="797"/>
      <c r="BF100" s="797"/>
      <c r="BG100" s="797"/>
      <c r="BH100" s="797"/>
      <c r="BI100" s="797"/>
      <c r="BJ100" s="797"/>
      <c r="BK100" s="797"/>
      <c r="BL100" s="797"/>
      <c r="BM100" s="797"/>
      <c r="BN100" s="797"/>
      <c r="BO100" s="797"/>
      <c r="BP100" s="797"/>
      <c r="BQ100" s="797"/>
      <c r="BR100" s="797"/>
      <c r="BS100" s="797"/>
      <c r="BT100" s="798"/>
    </row>
    <row r="101" spans="1:72" ht="12.6" customHeight="1">
      <c r="A101" s="784">
        <v>33</v>
      </c>
      <c r="B101" s="768"/>
      <c r="C101" s="1510"/>
      <c r="D101" s="1511"/>
      <c r="E101" s="1511"/>
      <c r="F101" s="1511"/>
      <c r="G101" s="1511"/>
      <c r="H101" s="1511"/>
      <c r="I101" s="1512"/>
      <c r="J101" s="273" t="s">
        <v>348</v>
      </c>
      <c r="K101" s="123"/>
      <c r="L101" s="1525">
        <v>5000</v>
      </c>
      <c r="M101" s="1525"/>
      <c r="N101" s="1525"/>
      <c r="O101" s="1526"/>
      <c r="P101" s="794"/>
      <c r="Q101" s="116"/>
      <c r="R101" s="116"/>
      <c r="S101" s="116"/>
      <c r="T101" s="116"/>
      <c r="U101" s="116"/>
      <c r="V101" s="116"/>
      <c r="W101" s="116"/>
      <c r="X101" s="116"/>
      <c r="Y101" s="116"/>
      <c r="Z101" s="116"/>
      <c r="AA101" s="116"/>
      <c r="AB101" s="116"/>
      <c r="AC101" s="116"/>
      <c r="AD101" s="116"/>
      <c r="AE101" s="116"/>
      <c r="AF101" s="116"/>
      <c r="AG101" s="116"/>
      <c r="AH101" s="116"/>
      <c r="AI101" s="116"/>
      <c r="AJ101" s="795"/>
      <c r="AL101" s="768"/>
      <c r="AM101" s="1510"/>
      <c r="AN101" s="1511"/>
      <c r="AO101" s="1511"/>
      <c r="AP101" s="1511"/>
      <c r="AQ101" s="1511"/>
      <c r="AR101" s="1511"/>
      <c r="AS101" s="1512"/>
      <c r="AT101" s="273"/>
      <c r="AU101" s="123"/>
      <c r="AV101" s="1525"/>
      <c r="AW101" s="1525"/>
      <c r="AX101" s="1525"/>
      <c r="AY101" s="1526"/>
      <c r="AZ101" s="796"/>
      <c r="BA101" s="797"/>
      <c r="BB101" s="797"/>
      <c r="BC101" s="797"/>
      <c r="BD101" s="797"/>
      <c r="BE101" s="797"/>
      <c r="BF101" s="797"/>
      <c r="BG101" s="797"/>
      <c r="BH101" s="797"/>
      <c r="BI101" s="797"/>
      <c r="BJ101" s="797"/>
      <c r="BK101" s="797"/>
      <c r="BL101" s="797"/>
      <c r="BM101" s="797"/>
      <c r="BN101" s="797"/>
      <c r="BO101" s="797"/>
      <c r="BP101" s="797"/>
      <c r="BQ101" s="797"/>
      <c r="BR101" s="797"/>
      <c r="BS101" s="797"/>
      <c r="BT101" s="798"/>
    </row>
    <row r="102" spans="1:72" ht="12.6" customHeight="1">
      <c r="A102" s="784">
        <v>34</v>
      </c>
      <c r="B102" s="768"/>
      <c r="C102" s="1510"/>
      <c r="D102" s="1511"/>
      <c r="E102" s="1511"/>
      <c r="F102" s="1511"/>
      <c r="G102" s="1511"/>
      <c r="H102" s="1511"/>
      <c r="I102" s="1512"/>
      <c r="J102" s="273" t="s">
        <v>349</v>
      </c>
      <c r="K102" s="123"/>
      <c r="L102" s="1527">
        <v>-1191</v>
      </c>
      <c r="M102" s="1527"/>
      <c r="N102" s="1527"/>
      <c r="O102" s="1528"/>
      <c r="P102" s="794"/>
      <c r="Q102" s="116"/>
      <c r="R102" s="116"/>
      <c r="S102" s="116"/>
      <c r="T102" s="116"/>
      <c r="U102" s="116"/>
      <c r="V102" s="116"/>
      <c r="W102" s="116"/>
      <c r="X102" s="116"/>
      <c r="Y102" s="116"/>
      <c r="Z102" s="116"/>
      <c r="AA102" s="116"/>
      <c r="AB102" s="116"/>
      <c r="AC102" s="116"/>
      <c r="AD102" s="116"/>
      <c r="AE102" s="116"/>
      <c r="AF102" s="116"/>
      <c r="AG102" s="116"/>
      <c r="AH102" s="116"/>
      <c r="AI102" s="116"/>
      <c r="AJ102" s="795"/>
      <c r="AL102" s="768"/>
      <c r="AM102" s="1510"/>
      <c r="AN102" s="1511"/>
      <c r="AO102" s="1511"/>
      <c r="AP102" s="1511"/>
      <c r="AQ102" s="1511"/>
      <c r="AR102" s="1511"/>
      <c r="AS102" s="1512"/>
      <c r="AT102" s="273"/>
      <c r="AU102" s="123"/>
      <c r="AV102" s="1527"/>
      <c r="AW102" s="1527"/>
      <c r="AX102" s="1527"/>
      <c r="AY102" s="1528"/>
      <c r="AZ102" s="796"/>
      <c r="BA102" s="797"/>
      <c r="BB102" s="797"/>
      <c r="BC102" s="797"/>
      <c r="BD102" s="797"/>
      <c r="BE102" s="797"/>
      <c r="BF102" s="797"/>
      <c r="BG102" s="797"/>
      <c r="BH102" s="797"/>
      <c r="BI102" s="797"/>
      <c r="BJ102" s="797"/>
      <c r="BK102" s="797"/>
      <c r="BL102" s="797"/>
      <c r="BM102" s="797"/>
      <c r="BN102" s="797"/>
      <c r="BO102" s="797"/>
      <c r="BP102" s="797"/>
      <c r="BQ102" s="797"/>
      <c r="BR102" s="797"/>
      <c r="BS102" s="797"/>
      <c r="BT102" s="798"/>
    </row>
    <row r="103" spans="1:72" ht="12.6" customHeight="1">
      <c r="A103" s="784">
        <v>35</v>
      </c>
      <c r="B103" s="769"/>
      <c r="C103" s="1513"/>
      <c r="D103" s="1514"/>
      <c r="E103" s="1514"/>
      <c r="F103" s="1514"/>
      <c r="G103" s="1514"/>
      <c r="H103" s="1514"/>
      <c r="I103" s="1515"/>
      <c r="J103" s="95"/>
      <c r="K103" s="336"/>
      <c r="L103" s="770"/>
      <c r="M103" s="770"/>
      <c r="N103" s="770"/>
      <c r="O103" s="771"/>
      <c r="P103" s="799"/>
      <c r="Q103" s="557"/>
      <c r="R103" s="557"/>
      <c r="S103" s="557"/>
      <c r="T103" s="557"/>
      <c r="U103" s="557"/>
      <c r="V103" s="557"/>
      <c r="W103" s="557"/>
      <c r="X103" s="557"/>
      <c r="Y103" s="557"/>
      <c r="Z103" s="557"/>
      <c r="AA103" s="557"/>
      <c r="AB103" s="557"/>
      <c r="AC103" s="557"/>
      <c r="AD103" s="557"/>
      <c r="AE103" s="557"/>
      <c r="AF103" s="557"/>
      <c r="AG103" s="557"/>
      <c r="AH103" s="557"/>
      <c r="AI103" s="557"/>
      <c r="AJ103" s="800"/>
      <c r="AL103" s="769"/>
      <c r="AM103" s="1513"/>
      <c r="AN103" s="1514"/>
      <c r="AO103" s="1514"/>
      <c r="AP103" s="1514"/>
      <c r="AQ103" s="1514"/>
      <c r="AR103" s="1514"/>
      <c r="AS103" s="1515"/>
      <c r="AT103" s="95"/>
      <c r="AU103" s="336"/>
      <c r="AV103" s="770"/>
      <c r="AW103" s="770"/>
      <c r="AX103" s="770"/>
      <c r="AY103" s="771"/>
      <c r="AZ103" s="801"/>
      <c r="BA103" s="802"/>
      <c r="BB103" s="802"/>
      <c r="BC103" s="802"/>
      <c r="BD103" s="802"/>
      <c r="BE103" s="802"/>
      <c r="BF103" s="802"/>
      <c r="BG103" s="802"/>
      <c r="BH103" s="802"/>
      <c r="BI103" s="802"/>
      <c r="BJ103" s="802"/>
      <c r="BK103" s="802"/>
      <c r="BL103" s="802"/>
      <c r="BM103" s="802"/>
      <c r="BN103" s="802"/>
      <c r="BO103" s="802"/>
      <c r="BP103" s="802"/>
      <c r="BQ103" s="802"/>
      <c r="BR103" s="802"/>
      <c r="BS103" s="802"/>
      <c r="BT103" s="803"/>
    </row>
    <row r="104" spans="1:72" ht="12.6" customHeight="1">
      <c r="A104" s="784">
        <v>36</v>
      </c>
      <c r="B104" s="766">
        <f>+B99+1</f>
        <v>6</v>
      </c>
      <c r="C104" s="1507"/>
      <c r="D104" s="1508"/>
      <c r="E104" s="1508"/>
      <c r="F104" s="1508"/>
      <c r="G104" s="1508"/>
      <c r="H104" s="1508"/>
      <c r="I104" s="1509"/>
      <c r="J104" s="1516"/>
      <c r="K104" s="1517"/>
      <c r="L104" s="1517"/>
      <c r="M104" s="1518"/>
      <c r="N104" s="1522"/>
      <c r="O104" s="1523"/>
      <c r="P104" s="791"/>
      <c r="Q104" s="792"/>
      <c r="R104" s="792"/>
      <c r="S104" s="792"/>
      <c r="T104" s="792"/>
      <c r="U104" s="792"/>
      <c r="V104" s="792"/>
      <c r="W104" s="792"/>
      <c r="X104" s="792"/>
      <c r="Y104" s="792"/>
      <c r="Z104" s="792"/>
      <c r="AA104" s="792"/>
      <c r="AB104" s="792"/>
      <c r="AC104" s="792"/>
      <c r="AD104" s="792"/>
      <c r="AE104" s="792"/>
      <c r="AF104" s="792"/>
      <c r="AG104" s="792"/>
      <c r="AH104" s="792"/>
      <c r="AI104" s="792"/>
      <c r="AJ104" s="793"/>
      <c r="AL104" s="766">
        <f>+AL99+1</f>
        <v>16</v>
      </c>
      <c r="AM104" s="1507"/>
      <c r="AN104" s="1508"/>
      <c r="AO104" s="1508"/>
      <c r="AP104" s="1508"/>
      <c r="AQ104" s="1508"/>
      <c r="AR104" s="1508"/>
      <c r="AS104" s="1509"/>
      <c r="AT104" s="1516"/>
      <c r="AU104" s="1517"/>
      <c r="AV104" s="1517"/>
      <c r="AW104" s="1518"/>
      <c r="AX104" s="1522"/>
      <c r="AY104" s="1523"/>
      <c r="AZ104" s="791"/>
      <c r="BA104" s="792"/>
      <c r="BB104" s="792"/>
      <c r="BC104" s="792"/>
      <c r="BD104" s="792"/>
      <c r="BE104" s="792"/>
      <c r="BF104" s="792"/>
      <c r="BG104" s="792"/>
      <c r="BH104" s="792"/>
      <c r="BI104" s="792"/>
      <c r="BJ104" s="792"/>
      <c r="BK104" s="792"/>
      <c r="BL104" s="792"/>
      <c r="BM104" s="792"/>
      <c r="BN104" s="792"/>
      <c r="BO104" s="792"/>
      <c r="BP104" s="792"/>
      <c r="BQ104" s="792"/>
      <c r="BR104" s="792"/>
      <c r="BS104" s="792"/>
      <c r="BT104" s="793"/>
    </row>
    <row r="105" spans="1:72" ht="12.6" customHeight="1">
      <c r="A105" s="784">
        <v>37</v>
      </c>
      <c r="B105" s="767"/>
      <c r="C105" s="1510"/>
      <c r="D105" s="1511"/>
      <c r="E105" s="1511"/>
      <c r="F105" s="1511"/>
      <c r="G105" s="1511"/>
      <c r="H105" s="1511"/>
      <c r="I105" s="1512"/>
      <c r="J105" s="1519"/>
      <c r="K105" s="1520"/>
      <c r="L105" s="1520"/>
      <c r="M105" s="1521"/>
      <c r="N105" s="1300"/>
      <c r="O105" s="1524"/>
      <c r="P105" s="796"/>
      <c r="Q105" s="797"/>
      <c r="R105" s="797"/>
      <c r="S105" s="797"/>
      <c r="T105" s="797"/>
      <c r="U105" s="797"/>
      <c r="V105" s="797"/>
      <c r="W105" s="797"/>
      <c r="X105" s="797"/>
      <c r="Y105" s="797"/>
      <c r="Z105" s="797"/>
      <c r="AA105" s="797"/>
      <c r="AB105" s="797"/>
      <c r="AC105" s="797"/>
      <c r="AD105" s="797"/>
      <c r="AE105" s="797"/>
      <c r="AF105" s="797"/>
      <c r="AG105" s="797"/>
      <c r="AH105" s="797"/>
      <c r="AI105" s="797"/>
      <c r="AJ105" s="798"/>
      <c r="AL105" s="767"/>
      <c r="AM105" s="1510"/>
      <c r="AN105" s="1511"/>
      <c r="AO105" s="1511"/>
      <c r="AP105" s="1511"/>
      <c r="AQ105" s="1511"/>
      <c r="AR105" s="1511"/>
      <c r="AS105" s="1512"/>
      <c r="AT105" s="1519"/>
      <c r="AU105" s="1520"/>
      <c r="AV105" s="1520"/>
      <c r="AW105" s="1521"/>
      <c r="AX105" s="1300"/>
      <c r="AY105" s="1524"/>
      <c r="AZ105" s="796"/>
      <c r="BA105" s="797"/>
      <c r="BB105" s="797"/>
      <c r="BC105" s="797"/>
      <c r="BD105" s="797"/>
      <c r="BE105" s="797"/>
      <c r="BF105" s="797"/>
      <c r="BG105" s="797"/>
      <c r="BH105" s="797"/>
      <c r="BI105" s="797"/>
      <c r="BJ105" s="797"/>
      <c r="BK105" s="797"/>
      <c r="BL105" s="797"/>
      <c r="BM105" s="797"/>
      <c r="BN105" s="797"/>
      <c r="BO105" s="797"/>
      <c r="BP105" s="797"/>
      <c r="BQ105" s="797"/>
      <c r="BR105" s="797"/>
      <c r="BS105" s="797"/>
      <c r="BT105" s="798"/>
    </row>
    <row r="106" spans="1:72" ht="12.6" customHeight="1">
      <c r="A106" s="784">
        <v>38</v>
      </c>
      <c r="B106" s="768"/>
      <c r="C106" s="1510"/>
      <c r="D106" s="1511"/>
      <c r="E106" s="1511"/>
      <c r="F106" s="1511"/>
      <c r="G106" s="1511"/>
      <c r="H106" s="1511"/>
      <c r="I106" s="1512"/>
      <c r="J106" s="273"/>
      <c r="K106" s="123"/>
      <c r="L106" s="1525"/>
      <c r="M106" s="1525"/>
      <c r="N106" s="1525"/>
      <c r="O106" s="1526"/>
      <c r="P106" s="796"/>
      <c r="Q106" s="797"/>
      <c r="R106" s="797"/>
      <c r="S106" s="797"/>
      <c r="T106" s="797"/>
      <c r="U106" s="797"/>
      <c r="V106" s="797"/>
      <c r="W106" s="797"/>
      <c r="X106" s="797"/>
      <c r="Y106" s="797"/>
      <c r="Z106" s="797"/>
      <c r="AA106" s="797"/>
      <c r="AB106" s="797"/>
      <c r="AC106" s="797"/>
      <c r="AD106" s="797"/>
      <c r="AE106" s="797"/>
      <c r="AF106" s="797"/>
      <c r="AG106" s="797"/>
      <c r="AH106" s="797"/>
      <c r="AI106" s="797"/>
      <c r="AJ106" s="798"/>
      <c r="AL106" s="768"/>
      <c r="AM106" s="1510"/>
      <c r="AN106" s="1511"/>
      <c r="AO106" s="1511"/>
      <c r="AP106" s="1511"/>
      <c r="AQ106" s="1511"/>
      <c r="AR106" s="1511"/>
      <c r="AS106" s="1512"/>
      <c r="AT106" s="273"/>
      <c r="AU106" s="123"/>
      <c r="AV106" s="1525"/>
      <c r="AW106" s="1525"/>
      <c r="AX106" s="1525"/>
      <c r="AY106" s="1526"/>
      <c r="AZ106" s="796"/>
      <c r="BA106" s="797"/>
      <c r="BB106" s="797"/>
      <c r="BC106" s="797"/>
      <c r="BD106" s="797"/>
      <c r="BE106" s="797"/>
      <c r="BF106" s="797"/>
      <c r="BG106" s="797"/>
      <c r="BH106" s="797"/>
      <c r="BI106" s="797"/>
      <c r="BJ106" s="797"/>
      <c r="BK106" s="797"/>
      <c r="BL106" s="797"/>
      <c r="BM106" s="797"/>
      <c r="BN106" s="797"/>
      <c r="BO106" s="797"/>
      <c r="BP106" s="797"/>
      <c r="BQ106" s="797"/>
      <c r="BR106" s="797"/>
      <c r="BS106" s="797"/>
      <c r="BT106" s="798"/>
    </row>
    <row r="107" spans="1:72" ht="12.6" customHeight="1">
      <c r="A107" s="784">
        <v>39</v>
      </c>
      <c r="B107" s="768"/>
      <c r="C107" s="1510"/>
      <c r="D107" s="1511"/>
      <c r="E107" s="1511"/>
      <c r="F107" s="1511"/>
      <c r="G107" s="1511"/>
      <c r="H107" s="1511"/>
      <c r="I107" s="1512"/>
      <c r="J107" s="273"/>
      <c r="K107" s="123"/>
      <c r="L107" s="1527"/>
      <c r="M107" s="1527"/>
      <c r="N107" s="1527"/>
      <c r="O107" s="1528"/>
      <c r="P107" s="796"/>
      <c r="Q107" s="797"/>
      <c r="R107" s="797"/>
      <c r="S107" s="797"/>
      <c r="T107" s="797"/>
      <c r="U107" s="797"/>
      <c r="V107" s="797"/>
      <c r="W107" s="797"/>
      <c r="X107" s="797"/>
      <c r="Y107" s="797"/>
      <c r="Z107" s="797"/>
      <c r="AA107" s="797"/>
      <c r="AB107" s="797"/>
      <c r="AC107" s="797"/>
      <c r="AD107" s="797"/>
      <c r="AE107" s="797"/>
      <c r="AF107" s="797"/>
      <c r="AG107" s="797"/>
      <c r="AH107" s="797"/>
      <c r="AI107" s="797"/>
      <c r="AJ107" s="798"/>
      <c r="AL107" s="768"/>
      <c r="AM107" s="1510"/>
      <c r="AN107" s="1511"/>
      <c r="AO107" s="1511"/>
      <c r="AP107" s="1511"/>
      <c r="AQ107" s="1511"/>
      <c r="AR107" s="1511"/>
      <c r="AS107" s="1512"/>
      <c r="AT107" s="273"/>
      <c r="AU107" s="123"/>
      <c r="AV107" s="1527"/>
      <c r="AW107" s="1527"/>
      <c r="AX107" s="1527"/>
      <c r="AY107" s="1528"/>
      <c r="AZ107" s="796"/>
      <c r="BA107" s="797"/>
      <c r="BB107" s="797"/>
      <c r="BC107" s="797"/>
      <c r="BD107" s="797"/>
      <c r="BE107" s="797"/>
      <c r="BF107" s="797"/>
      <c r="BG107" s="797"/>
      <c r="BH107" s="797"/>
      <c r="BI107" s="797"/>
      <c r="BJ107" s="797"/>
      <c r="BK107" s="797"/>
      <c r="BL107" s="797"/>
      <c r="BM107" s="797"/>
      <c r="BN107" s="797"/>
      <c r="BO107" s="797"/>
      <c r="BP107" s="797"/>
      <c r="BQ107" s="797"/>
      <c r="BR107" s="797"/>
      <c r="BS107" s="797"/>
      <c r="BT107" s="798"/>
    </row>
    <row r="108" spans="1:72" ht="12.6" customHeight="1">
      <c r="A108" s="784">
        <v>40</v>
      </c>
      <c r="B108" s="769"/>
      <c r="C108" s="1513"/>
      <c r="D108" s="1514"/>
      <c r="E108" s="1514"/>
      <c r="F108" s="1514"/>
      <c r="G108" s="1514"/>
      <c r="H108" s="1514"/>
      <c r="I108" s="1515"/>
      <c r="J108" s="95"/>
      <c r="K108" s="336"/>
      <c r="L108" s="770"/>
      <c r="M108" s="770"/>
      <c r="N108" s="770"/>
      <c r="O108" s="771"/>
      <c r="P108" s="801"/>
      <c r="Q108" s="802"/>
      <c r="R108" s="802"/>
      <c r="S108" s="802"/>
      <c r="T108" s="802"/>
      <c r="U108" s="802"/>
      <c r="V108" s="802"/>
      <c r="W108" s="802"/>
      <c r="X108" s="802"/>
      <c r="Y108" s="802"/>
      <c r="Z108" s="802"/>
      <c r="AA108" s="802"/>
      <c r="AB108" s="802"/>
      <c r="AC108" s="802"/>
      <c r="AD108" s="802"/>
      <c r="AE108" s="802"/>
      <c r="AF108" s="802"/>
      <c r="AG108" s="802"/>
      <c r="AH108" s="802"/>
      <c r="AI108" s="802"/>
      <c r="AJ108" s="803"/>
      <c r="AL108" s="769"/>
      <c r="AM108" s="1513"/>
      <c r="AN108" s="1514"/>
      <c r="AO108" s="1514"/>
      <c r="AP108" s="1514"/>
      <c r="AQ108" s="1514"/>
      <c r="AR108" s="1514"/>
      <c r="AS108" s="1515"/>
      <c r="AT108" s="95"/>
      <c r="AU108" s="336"/>
      <c r="AV108" s="770"/>
      <c r="AW108" s="770"/>
      <c r="AX108" s="770"/>
      <c r="AY108" s="771"/>
      <c r="AZ108" s="801"/>
      <c r="BA108" s="802"/>
      <c r="BB108" s="802"/>
      <c r="BC108" s="802"/>
      <c r="BD108" s="802"/>
      <c r="BE108" s="802"/>
      <c r="BF108" s="802"/>
      <c r="BG108" s="802"/>
      <c r="BH108" s="802"/>
      <c r="BI108" s="802"/>
      <c r="BJ108" s="802"/>
      <c r="BK108" s="802"/>
      <c r="BL108" s="802"/>
      <c r="BM108" s="802"/>
      <c r="BN108" s="802"/>
      <c r="BO108" s="802"/>
      <c r="BP108" s="802"/>
      <c r="BQ108" s="802"/>
      <c r="BR108" s="802"/>
      <c r="BS108" s="802"/>
      <c r="BT108" s="803"/>
    </row>
    <row r="109" spans="1:72" ht="12.6" customHeight="1">
      <c r="A109" s="784">
        <v>41</v>
      </c>
      <c r="B109" s="766">
        <f>+B104+1</f>
        <v>7</v>
      </c>
      <c r="C109" s="1507"/>
      <c r="D109" s="1508"/>
      <c r="E109" s="1508"/>
      <c r="F109" s="1508"/>
      <c r="G109" s="1508"/>
      <c r="H109" s="1508"/>
      <c r="I109" s="1509"/>
      <c r="J109" s="1516"/>
      <c r="K109" s="1517"/>
      <c r="L109" s="1517"/>
      <c r="M109" s="1518"/>
      <c r="N109" s="1522"/>
      <c r="O109" s="1523"/>
      <c r="P109" s="791"/>
      <c r="Q109" s="792"/>
      <c r="R109" s="792"/>
      <c r="S109" s="792"/>
      <c r="T109" s="792"/>
      <c r="U109" s="792"/>
      <c r="V109" s="792"/>
      <c r="W109" s="792"/>
      <c r="X109" s="792"/>
      <c r="Y109" s="792"/>
      <c r="Z109" s="792"/>
      <c r="AA109" s="792"/>
      <c r="AB109" s="792"/>
      <c r="AC109" s="792"/>
      <c r="AD109" s="792"/>
      <c r="AE109" s="792"/>
      <c r="AF109" s="792"/>
      <c r="AG109" s="792"/>
      <c r="AH109" s="792"/>
      <c r="AI109" s="792"/>
      <c r="AJ109" s="793"/>
      <c r="AL109" s="766">
        <f>+AL104+1</f>
        <v>17</v>
      </c>
      <c r="AM109" s="1507"/>
      <c r="AN109" s="1508"/>
      <c r="AO109" s="1508"/>
      <c r="AP109" s="1508"/>
      <c r="AQ109" s="1508"/>
      <c r="AR109" s="1508"/>
      <c r="AS109" s="1509"/>
      <c r="AT109" s="1516"/>
      <c r="AU109" s="1517"/>
      <c r="AV109" s="1517"/>
      <c r="AW109" s="1518"/>
      <c r="AX109" s="1522"/>
      <c r="AY109" s="1523"/>
      <c r="AZ109" s="791"/>
      <c r="BA109" s="792"/>
      <c r="BB109" s="792"/>
      <c r="BC109" s="792"/>
      <c r="BD109" s="792"/>
      <c r="BE109" s="792"/>
      <c r="BF109" s="792"/>
      <c r="BG109" s="792"/>
      <c r="BH109" s="792"/>
      <c r="BI109" s="792"/>
      <c r="BJ109" s="792"/>
      <c r="BK109" s="792"/>
      <c r="BL109" s="792"/>
      <c r="BM109" s="792"/>
      <c r="BN109" s="792"/>
      <c r="BO109" s="792"/>
      <c r="BP109" s="792"/>
      <c r="BQ109" s="792"/>
      <c r="BR109" s="792"/>
      <c r="BS109" s="792"/>
      <c r="BT109" s="793"/>
    </row>
    <row r="110" spans="1:72" ht="12.6" customHeight="1">
      <c r="A110" s="784">
        <v>42</v>
      </c>
      <c r="B110" s="767"/>
      <c r="C110" s="1510"/>
      <c r="D110" s="1511"/>
      <c r="E110" s="1511"/>
      <c r="F110" s="1511"/>
      <c r="G110" s="1511"/>
      <c r="H110" s="1511"/>
      <c r="I110" s="1512"/>
      <c r="J110" s="1519"/>
      <c r="K110" s="1520"/>
      <c r="L110" s="1520"/>
      <c r="M110" s="1521"/>
      <c r="N110" s="1300"/>
      <c r="O110" s="1524"/>
      <c r="P110" s="796"/>
      <c r="Q110" s="797"/>
      <c r="R110" s="797"/>
      <c r="S110" s="797"/>
      <c r="T110" s="797"/>
      <c r="U110" s="797"/>
      <c r="V110" s="797"/>
      <c r="W110" s="797"/>
      <c r="X110" s="797"/>
      <c r="Y110" s="797"/>
      <c r="Z110" s="797"/>
      <c r="AA110" s="797"/>
      <c r="AB110" s="797"/>
      <c r="AC110" s="797"/>
      <c r="AD110" s="797"/>
      <c r="AE110" s="797"/>
      <c r="AF110" s="797"/>
      <c r="AG110" s="797"/>
      <c r="AH110" s="797"/>
      <c r="AI110" s="797"/>
      <c r="AJ110" s="798"/>
      <c r="AL110" s="767"/>
      <c r="AM110" s="1510"/>
      <c r="AN110" s="1511"/>
      <c r="AO110" s="1511"/>
      <c r="AP110" s="1511"/>
      <c r="AQ110" s="1511"/>
      <c r="AR110" s="1511"/>
      <c r="AS110" s="1512"/>
      <c r="AT110" s="1519"/>
      <c r="AU110" s="1520"/>
      <c r="AV110" s="1520"/>
      <c r="AW110" s="1521"/>
      <c r="AX110" s="1300"/>
      <c r="AY110" s="1524"/>
      <c r="AZ110" s="796"/>
      <c r="BA110" s="797"/>
      <c r="BB110" s="797"/>
      <c r="BC110" s="797"/>
      <c r="BD110" s="797"/>
      <c r="BE110" s="797"/>
      <c r="BF110" s="797"/>
      <c r="BG110" s="797"/>
      <c r="BH110" s="797"/>
      <c r="BI110" s="797"/>
      <c r="BJ110" s="797"/>
      <c r="BK110" s="797"/>
      <c r="BL110" s="797"/>
      <c r="BM110" s="797"/>
      <c r="BN110" s="797"/>
      <c r="BO110" s="797"/>
      <c r="BP110" s="797"/>
      <c r="BQ110" s="797"/>
      <c r="BR110" s="797"/>
      <c r="BS110" s="797"/>
      <c r="BT110" s="798"/>
    </row>
    <row r="111" spans="1:72" ht="12.6" customHeight="1">
      <c r="A111" s="784">
        <v>43</v>
      </c>
      <c r="B111" s="768"/>
      <c r="C111" s="1510"/>
      <c r="D111" s="1511"/>
      <c r="E111" s="1511"/>
      <c r="F111" s="1511"/>
      <c r="G111" s="1511"/>
      <c r="H111" s="1511"/>
      <c r="I111" s="1512"/>
      <c r="J111" s="273"/>
      <c r="K111" s="123"/>
      <c r="L111" s="1525"/>
      <c r="M111" s="1525"/>
      <c r="N111" s="1525"/>
      <c r="O111" s="1526"/>
      <c r="P111" s="796"/>
      <c r="Q111" s="797"/>
      <c r="R111" s="797"/>
      <c r="S111" s="797"/>
      <c r="T111" s="797"/>
      <c r="U111" s="797"/>
      <c r="V111" s="797"/>
      <c r="W111" s="797"/>
      <c r="X111" s="797"/>
      <c r="Y111" s="797"/>
      <c r="Z111" s="797"/>
      <c r="AA111" s="797"/>
      <c r="AB111" s="797"/>
      <c r="AC111" s="797"/>
      <c r="AD111" s="797"/>
      <c r="AE111" s="797"/>
      <c r="AF111" s="797"/>
      <c r="AG111" s="797"/>
      <c r="AH111" s="797"/>
      <c r="AI111" s="797"/>
      <c r="AJ111" s="798"/>
      <c r="AL111" s="768"/>
      <c r="AM111" s="1510"/>
      <c r="AN111" s="1511"/>
      <c r="AO111" s="1511"/>
      <c r="AP111" s="1511"/>
      <c r="AQ111" s="1511"/>
      <c r="AR111" s="1511"/>
      <c r="AS111" s="1512"/>
      <c r="AT111" s="273"/>
      <c r="AU111" s="123"/>
      <c r="AV111" s="1525"/>
      <c r="AW111" s="1525"/>
      <c r="AX111" s="1525"/>
      <c r="AY111" s="1526"/>
      <c r="AZ111" s="796"/>
      <c r="BA111" s="797"/>
      <c r="BB111" s="797"/>
      <c r="BC111" s="797"/>
      <c r="BD111" s="797"/>
      <c r="BE111" s="797"/>
      <c r="BF111" s="797"/>
      <c r="BG111" s="797"/>
      <c r="BH111" s="797"/>
      <c r="BI111" s="797"/>
      <c r="BJ111" s="797"/>
      <c r="BK111" s="797"/>
      <c r="BL111" s="797"/>
      <c r="BM111" s="797"/>
      <c r="BN111" s="797"/>
      <c r="BO111" s="797"/>
      <c r="BP111" s="797"/>
      <c r="BQ111" s="797"/>
      <c r="BR111" s="797"/>
      <c r="BS111" s="797"/>
      <c r="BT111" s="798"/>
    </row>
    <row r="112" spans="1:72" ht="12.6" customHeight="1">
      <c r="A112" s="784">
        <v>44</v>
      </c>
      <c r="B112" s="768"/>
      <c r="C112" s="1510"/>
      <c r="D112" s="1511"/>
      <c r="E112" s="1511"/>
      <c r="F112" s="1511"/>
      <c r="G112" s="1511"/>
      <c r="H112" s="1511"/>
      <c r="I112" s="1512"/>
      <c r="J112" s="273"/>
      <c r="K112" s="123"/>
      <c r="L112" s="1527"/>
      <c r="M112" s="1527"/>
      <c r="N112" s="1527"/>
      <c r="O112" s="1528"/>
      <c r="P112" s="796"/>
      <c r="Q112" s="797"/>
      <c r="R112" s="797"/>
      <c r="S112" s="797"/>
      <c r="T112" s="797"/>
      <c r="U112" s="797"/>
      <c r="V112" s="797"/>
      <c r="W112" s="797"/>
      <c r="X112" s="797"/>
      <c r="Y112" s="797"/>
      <c r="Z112" s="797"/>
      <c r="AA112" s="797"/>
      <c r="AB112" s="797"/>
      <c r="AC112" s="797"/>
      <c r="AD112" s="797"/>
      <c r="AE112" s="797"/>
      <c r="AF112" s="797"/>
      <c r="AG112" s="797"/>
      <c r="AH112" s="797"/>
      <c r="AI112" s="797"/>
      <c r="AJ112" s="798"/>
      <c r="AL112" s="768"/>
      <c r="AM112" s="1510"/>
      <c r="AN112" s="1511"/>
      <c r="AO112" s="1511"/>
      <c r="AP112" s="1511"/>
      <c r="AQ112" s="1511"/>
      <c r="AR112" s="1511"/>
      <c r="AS112" s="1512"/>
      <c r="AT112" s="273"/>
      <c r="AU112" s="123"/>
      <c r="AV112" s="1527"/>
      <c r="AW112" s="1527"/>
      <c r="AX112" s="1527"/>
      <c r="AY112" s="1528"/>
      <c r="AZ112" s="796"/>
      <c r="BA112" s="797"/>
      <c r="BB112" s="797"/>
      <c r="BC112" s="797"/>
      <c r="BD112" s="797"/>
      <c r="BE112" s="797"/>
      <c r="BF112" s="797"/>
      <c r="BG112" s="797"/>
      <c r="BH112" s="797"/>
      <c r="BI112" s="797"/>
      <c r="BJ112" s="797"/>
      <c r="BK112" s="797"/>
      <c r="BL112" s="797"/>
      <c r="BM112" s="797"/>
      <c r="BN112" s="797"/>
      <c r="BO112" s="797"/>
      <c r="BP112" s="797"/>
      <c r="BQ112" s="797"/>
      <c r="BR112" s="797"/>
      <c r="BS112" s="797"/>
      <c r="BT112" s="798"/>
    </row>
    <row r="113" spans="1:72" ht="12.6" customHeight="1">
      <c r="A113" s="784">
        <v>45</v>
      </c>
      <c r="B113" s="769"/>
      <c r="C113" s="1513"/>
      <c r="D113" s="1514"/>
      <c r="E113" s="1514"/>
      <c r="F113" s="1514"/>
      <c r="G113" s="1514"/>
      <c r="H113" s="1514"/>
      <c r="I113" s="1515"/>
      <c r="J113" s="95"/>
      <c r="K113" s="336"/>
      <c r="L113" s="770"/>
      <c r="M113" s="770"/>
      <c r="N113" s="770"/>
      <c r="O113" s="771"/>
      <c r="P113" s="801"/>
      <c r="Q113" s="802"/>
      <c r="R113" s="802"/>
      <c r="S113" s="802"/>
      <c r="T113" s="802"/>
      <c r="U113" s="802"/>
      <c r="V113" s="802"/>
      <c r="W113" s="802"/>
      <c r="X113" s="802"/>
      <c r="Y113" s="802"/>
      <c r="Z113" s="802"/>
      <c r="AA113" s="802"/>
      <c r="AB113" s="802"/>
      <c r="AC113" s="802"/>
      <c r="AD113" s="802"/>
      <c r="AE113" s="802"/>
      <c r="AF113" s="802"/>
      <c r="AG113" s="802"/>
      <c r="AH113" s="802"/>
      <c r="AI113" s="802"/>
      <c r="AJ113" s="803"/>
      <c r="AL113" s="769"/>
      <c r="AM113" s="1513"/>
      <c r="AN113" s="1514"/>
      <c r="AO113" s="1514"/>
      <c r="AP113" s="1514"/>
      <c r="AQ113" s="1514"/>
      <c r="AR113" s="1514"/>
      <c r="AS113" s="1515"/>
      <c r="AT113" s="95"/>
      <c r="AU113" s="336"/>
      <c r="AV113" s="770"/>
      <c r="AW113" s="770"/>
      <c r="AX113" s="770"/>
      <c r="AY113" s="771"/>
      <c r="AZ113" s="801"/>
      <c r="BA113" s="802"/>
      <c r="BB113" s="802"/>
      <c r="BC113" s="802"/>
      <c r="BD113" s="802"/>
      <c r="BE113" s="802"/>
      <c r="BF113" s="802"/>
      <c r="BG113" s="802"/>
      <c r="BH113" s="802"/>
      <c r="BI113" s="802"/>
      <c r="BJ113" s="802"/>
      <c r="BK113" s="802"/>
      <c r="BL113" s="802"/>
      <c r="BM113" s="802"/>
      <c r="BN113" s="802"/>
      <c r="BO113" s="802"/>
      <c r="BP113" s="802"/>
      <c r="BQ113" s="802"/>
      <c r="BR113" s="802"/>
      <c r="BS113" s="802"/>
      <c r="BT113" s="803"/>
    </row>
    <row r="114" spans="1:72" ht="12.6" customHeight="1">
      <c r="A114" s="784">
        <v>46</v>
      </c>
      <c r="B114" s="766">
        <f>+B109+1</f>
        <v>8</v>
      </c>
      <c r="C114" s="1507"/>
      <c r="D114" s="1508"/>
      <c r="E114" s="1508"/>
      <c r="F114" s="1508"/>
      <c r="G114" s="1508"/>
      <c r="H114" s="1508"/>
      <c r="I114" s="1509"/>
      <c r="J114" s="1516"/>
      <c r="K114" s="1517"/>
      <c r="L114" s="1517"/>
      <c r="M114" s="1518"/>
      <c r="N114" s="1522"/>
      <c r="O114" s="1523"/>
      <c r="P114" s="791"/>
      <c r="Q114" s="792"/>
      <c r="R114" s="792"/>
      <c r="S114" s="792"/>
      <c r="T114" s="792"/>
      <c r="U114" s="792"/>
      <c r="V114" s="792"/>
      <c r="W114" s="792"/>
      <c r="X114" s="792"/>
      <c r="Y114" s="792"/>
      <c r="Z114" s="792"/>
      <c r="AA114" s="792"/>
      <c r="AB114" s="792"/>
      <c r="AC114" s="792"/>
      <c r="AD114" s="792"/>
      <c r="AE114" s="792"/>
      <c r="AF114" s="792"/>
      <c r="AG114" s="792"/>
      <c r="AH114" s="792"/>
      <c r="AI114" s="792"/>
      <c r="AJ114" s="793"/>
      <c r="AL114" s="766">
        <f>+AL109+1</f>
        <v>18</v>
      </c>
      <c r="AM114" s="1507"/>
      <c r="AN114" s="1508"/>
      <c r="AO114" s="1508"/>
      <c r="AP114" s="1508"/>
      <c r="AQ114" s="1508"/>
      <c r="AR114" s="1508"/>
      <c r="AS114" s="1509"/>
      <c r="AT114" s="1516"/>
      <c r="AU114" s="1517"/>
      <c r="AV114" s="1517"/>
      <c r="AW114" s="1518"/>
      <c r="AX114" s="1522"/>
      <c r="AY114" s="1523"/>
      <c r="AZ114" s="791"/>
      <c r="BA114" s="792"/>
      <c r="BB114" s="792"/>
      <c r="BC114" s="792"/>
      <c r="BD114" s="792"/>
      <c r="BE114" s="792"/>
      <c r="BF114" s="792"/>
      <c r="BG114" s="792"/>
      <c r="BH114" s="792"/>
      <c r="BI114" s="792"/>
      <c r="BJ114" s="792"/>
      <c r="BK114" s="792"/>
      <c r="BL114" s="792"/>
      <c r="BM114" s="792"/>
      <c r="BN114" s="792"/>
      <c r="BO114" s="792"/>
      <c r="BP114" s="792"/>
      <c r="BQ114" s="792"/>
      <c r="BR114" s="792"/>
      <c r="BS114" s="792"/>
      <c r="BT114" s="793"/>
    </row>
    <row r="115" spans="1:72" ht="12.6" customHeight="1">
      <c r="A115" s="784">
        <v>47</v>
      </c>
      <c r="B115" s="767"/>
      <c r="C115" s="1510"/>
      <c r="D115" s="1511"/>
      <c r="E115" s="1511"/>
      <c r="F115" s="1511"/>
      <c r="G115" s="1511"/>
      <c r="H115" s="1511"/>
      <c r="I115" s="1512"/>
      <c r="J115" s="1519"/>
      <c r="K115" s="1520"/>
      <c r="L115" s="1520"/>
      <c r="M115" s="1521"/>
      <c r="N115" s="1300"/>
      <c r="O115" s="1524"/>
      <c r="P115" s="796"/>
      <c r="Q115" s="797"/>
      <c r="R115" s="797"/>
      <c r="S115" s="797"/>
      <c r="T115" s="797"/>
      <c r="U115" s="797"/>
      <c r="V115" s="797"/>
      <c r="W115" s="797"/>
      <c r="X115" s="797"/>
      <c r="Y115" s="797"/>
      <c r="Z115" s="797"/>
      <c r="AA115" s="797"/>
      <c r="AB115" s="797"/>
      <c r="AC115" s="797"/>
      <c r="AD115" s="797"/>
      <c r="AE115" s="797"/>
      <c r="AF115" s="797"/>
      <c r="AG115" s="797"/>
      <c r="AH115" s="797"/>
      <c r="AI115" s="797"/>
      <c r="AJ115" s="798"/>
      <c r="AL115" s="767"/>
      <c r="AM115" s="1510"/>
      <c r="AN115" s="1511"/>
      <c r="AO115" s="1511"/>
      <c r="AP115" s="1511"/>
      <c r="AQ115" s="1511"/>
      <c r="AR115" s="1511"/>
      <c r="AS115" s="1512"/>
      <c r="AT115" s="1519"/>
      <c r="AU115" s="1520"/>
      <c r="AV115" s="1520"/>
      <c r="AW115" s="1521"/>
      <c r="AX115" s="1300"/>
      <c r="AY115" s="1524"/>
      <c r="AZ115" s="796"/>
      <c r="BA115" s="797"/>
      <c r="BB115" s="797"/>
      <c r="BC115" s="797"/>
      <c r="BD115" s="797"/>
      <c r="BE115" s="797"/>
      <c r="BF115" s="797"/>
      <c r="BG115" s="797"/>
      <c r="BH115" s="797"/>
      <c r="BI115" s="797"/>
      <c r="BJ115" s="797"/>
      <c r="BK115" s="797"/>
      <c r="BL115" s="797"/>
      <c r="BM115" s="797"/>
      <c r="BN115" s="797"/>
      <c r="BO115" s="797"/>
      <c r="BP115" s="797"/>
      <c r="BQ115" s="797"/>
      <c r="BR115" s="797"/>
      <c r="BS115" s="797"/>
      <c r="BT115" s="798"/>
    </row>
    <row r="116" spans="1:72" ht="12.6" customHeight="1">
      <c r="A116" s="784">
        <v>48</v>
      </c>
      <c r="B116" s="768"/>
      <c r="C116" s="1510"/>
      <c r="D116" s="1511"/>
      <c r="E116" s="1511"/>
      <c r="F116" s="1511"/>
      <c r="G116" s="1511"/>
      <c r="H116" s="1511"/>
      <c r="I116" s="1512"/>
      <c r="J116" s="273"/>
      <c r="K116" s="123"/>
      <c r="L116" s="1525"/>
      <c r="M116" s="1525"/>
      <c r="N116" s="1525"/>
      <c r="O116" s="1526"/>
      <c r="P116" s="796"/>
      <c r="Q116" s="797"/>
      <c r="R116" s="797"/>
      <c r="S116" s="797"/>
      <c r="T116" s="797"/>
      <c r="U116" s="797"/>
      <c r="V116" s="797"/>
      <c r="W116" s="797"/>
      <c r="X116" s="797"/>
      <c r="Y116" s="797"/>
      <c r="Z116" s="797"/>
      <c r="AA116" s="797"/>
      <c r="AB116" s="797"/>
      <c r="AC116" s="797"/>
      <c r="AD116" s="797"/>
      <c r="AE116" s="797"/>
      <c r="AF116" s="797"/>
      <c r="AG116" s="797"/>
      <c r="AH116" s="797"/>
      <c r="AI116" s="797"/>
      <c r="AJ116" s="798"/>
      <c r="AL116" s="768"/>
      <c r="AM116" s="1510"/>
      <c r="AN116" s="1511"/>
      <c r="AO116" s="1511"/>
      <c r="AP116" s="1511"/>
      <c r="AQ116" s="1511"/>
      <c r="AR116" s="1511"/>
      <c r="AS116" s="1512"/>
      <c r="AT116" s="273"/>
      <c r="AU116" s="123"/>
      <c r="AV116" s="1525"/>
      <c r="AW116" s="1525"/>
      <c r="AX116" s="1525"/>
      <c r="AY116" s="1526"/>
      <c r="AZ116" s="796"/>
      <c r="BA116" s="797"/>
      <c r="BB116" s="797"/>
      <c r="BC116" s="797"/>
      <c r="BD116" s="797"/>
      <c r="BE116" s="797"/>
      <c r="BF116" s="797"/>
      <c r="BG116" s="797"/>
      <c r="BH116" s="797"/>
      <c r="BI116" s="797"/>
      <c r="BJ116" s="797"/>
      <c r="BK116" s="797"/>
      <c r="BL116" s="797"/>
      <c r="BM116" s="797"/>
      <c r="BN116" s="797"/>
      <c r="BO116" s="797"/>
      <c r="BP116" s="797"/>
      <c r="BQ116" s="797"/>
      <c r="BR116" s="797"/>
      <c r="BS116" s="797"/>
      <c r="BT116" s="798"/>
    </row>
    <row r="117" spans="1:72" ht="12.6" customHeight="1">
      <c r="A117" s="784">
        <v>49</v>
      </c>
      <c r="B117" s="768"/>
      <c r="C117" s="1510"/>
      <c r="D117" s="1511"/>
      <c r="E117" s="1511"/>
      <c r="F117" s="1511"/>
      <c r="G117" s="1511"/>
      <c r="H117" s="1511"/>
      <c r="I117" s="1512"/>
      <c r="J117" s="273"/>
      <c r="K117" s="123"/>
      <c r="L117" s="1527"/>
      <c r="M117" s="1527"/>
      <c r="N117" s="1527"/>
      <c r="O117" s="1528"/>
      <c r="P117" s="796"/>
      <c r="Q117" s="797"/>
      <c r="R117" s="797"/>
      <c r="S117" s="797"/>
      <c r="T117" s="797"/>
      <c r="U117" s="797"/>
      <c r="V117" s="797"/>
      <c r="W117" s="797"/>
      <c r="X117" s="797"/>
      <c r="Y117" s="797"/>
      <c r="Z117" s="797"/>
      <c r="AA117" s="797"/>
      <c r="AB117" s="797"/>
      <c r="AC117" s="797"/>
      <c r="AD117" s="797"/>
      <c r="AE117" s="797"/>
      <c r="AF117" s="797"/>
      <c r="AG117" s="797"/>
      <c r="AH117" s="797"/>
      <c r="AI117" s="797"/>
      <c r="AJ117" s="798"/>
      <c r="AL117" s="768"/>
      <c r="AM117" s="1510"/>
      <c r="AN117" s="1511"/>
      <c r="AO117" s="1511"/>
      <c r="AP117" s="1511"/>
      <c r="AQ117" s="1511"/>
      <c r="AR117" s="1511"/>
      <c r="AS117" s="1512"/>
      <c r="AT117" s="273"/>
      <c r="AU117" s="123"/>
      <c r="AV117" s="1527"/>
      <c r="AW117" s="1527"/>
      <c r="AX117" s="1527"/>
      <c r="AY117" s="1528"/>
      <c r="AZ117" s="796"/>
      <c r="BA117" s="797"/>
      <c r="BB117" s="797"/>
      <c r="BC117" s="797"/>
      <c r="BD117" s="797"/>
      <c r="BE117" s="797"/>
      <c r="BF117" s="797"/>
      <c r="BG117" s="797"/>
      <c r="BH117" s="797"/>
      <c r="BI117" s="797"/>
      <c r="BJ117" s="797"/>
      <c r="BK117" s="797"/>
      <c r="BL117" s="797"/>
      <c r="BM117" s="797"/>
      <c r="BN117" s="797"/>
      <c r="BO117" s="797"/>
      <c r="BP117" s="797"/>
      <c r="BQ117" s="797"/>
      <c r="BR117" s="797"/>
      <c r="BS117" s="797"/>
      <c r="BT117" s="798"/>
    </row>
    <row r="118" spans="1:72" ht="12.6" customHeight="1">
      <c r="A118" s="784">
        <v>50</v>
      </c>
      <c r="B118" s="769"/>
      <c r="C118" s="1513"/>
      <c r="D118" s="1514"/>
      <c r="E118" s="1514"/>
      <c r="F118" s="1514"/>
      <c r="G118" s="1514"/>
      <c r="H118" s="1514"/>
      <c r="I118" s="1515"/>
      <c r="J118" s="95"/>
      <c r="K118" s="336"/>
      <c r="L118" s="770"/>
      <c r="M118" s="770"/>
      <c r="N118" s="770"/>
      <c r="O118" s="771"/>
      <c r="P118" s="801"/>
      <c r="Q118" s="802"/>
      <c r="R118" s="802"/>
      <c r="S118" s="802"/>
      <c r="T118" s="802"/>
      <c r="U118" s="802"/>
      <c r="V118" s="802"/>
      <c r="W118" s="802"/>
      <c r="X118" s="802"/>
      <c r="Y118" s="802"/>
      <c r="Z118" s="802"/>
      <c r="AA118" s="802"/>
      <c r="AB118" s="802"/>
      <c r="AC118" s="802"/>
      <c r="AD118" s="802"/>
      <c r="AE118" s="802"/>
      <c r="AF118" s="802"/>
      <c r="AG118" s="802"/>
      <c r="AH118" s="802"/>
      <c r="AI118" s="802"/>
      <c r="AJ118" s="803"/>
      <c r="AL118" s="769"/>
      <c r="AM118" s="1513"/>
      <c r="AN118" s="1514"/>
      <c r="AO118" s="1514"/>
      <c r="AP118" s="1514"/>
      <c r="AQ118" s="1514"/>
      <c r="AR118" s="1514"/>
      <c r="AS118" s="1515"/>
      <c r="AT118" s="95"/>
      <c r="AU118" s="336"/>
      <c r="AV118" s="770"/>
      <c r="AW118" s="770"/>
      <c r="AX118" s="770"/>
      <c r="AY118" s="771"/>
      <c r="AZ118" s="801"/>
      <c r="BA118" s="802"/>
      <c r="BB118" s="802"/>
      <c r="BC118" s="802"/>
      <c r="BD118" s="802"/>
      <c r="BE118" s="802"/>
      <c r="BF118" s="802"/>
      <c r="BG118" s="802"/>
      <c r="BH118" s="802"/>
      <c r="BI118" s="802"/>
      <c r="BJ118" s="802"/>
      <c r="BK118" s="802"/>
      <c r="BL118" s="802"/>
      <c r="BM118" s="802"/>
      <c r="BN118" s="802"/>
      <c r="BO118" s="802"/>
      <c r="BP118" s="802"/>
      <c r="BQ118" s="802"/>
      <c r="BR118" s="802"/>
      <c r="BS118" s="802"/>
      <c r="BT118" s="803"/>
    </row>
    <row r="119" spans="1:72" ht="12.6" customHeight="1">
      <c r="A119" s="784">
        <v>51</v>
      </c>
      <c r="B119" s="766">
        <f>+B114+1</f>
        <v>9</v>
      </c>
      <c r="C119" s="1507"/>
      <c r="D119" s="1508"/>
      <c r="E119" s="1508"/>
      <c r="F119" s="1508"/>
      <c r="G119" s="1508"/>
      <c r="H119" s="1508"/>
      <c r="I119" s="1509"/>
      <c r="J119" s="1516"/>
      <c r="K119" s="1517"/>
      <c r="L119" s="1517"/>
      <c r="M119" s="1518"/>
      <c r="N119" s="1522"/>
      <c r="O119" s="1523"/>
      <c r="P119" s="791"/>
      <c r="Q119" s="792"/>
      <c r="R119" s="792"/>
      <c r="S119" s="792"/>
      <c r="T119" s="792"/>
      <c r="U119" s="792"/>
      <c r="V119" s="792"/>
      <c r="W119" s="792"/>
      <c r="X119" s="792"/>
      <c r="Y119" s="792"/>
      <c r="Z119" s="792"/>
      <c r="AA119" s="792"/>
      <c r="AB119" s="792"/>
      <c r="AC119" s="792"/>
      <c r="AD119" s="792"/>
      <c r="AE119" s="792"/>
      <c r="AF119" s="792"/>
      <c r="AG119" s="792"/>
      <c r="AH119" s="792"/>
      <c r="AI119" s="792"/>
      <c r="AJ119" s="793"/>
      <c r="AL119" s="26"/>
      <c r="AM119" s="807"/>
      <c r="AN119" s="807"/>
      <c r="AO119" s="807"/>
      <c r="AP119" s="807"/>
      <c r="AQ119" s="807"/>
      <c r="AR119" s="807"/>
      <c r="AS119" s="807"/>
      <c r="AT119" s="805"/>
      <c r="AU119" s="805"/>
      <c r="AV119" s="805"/>
      <c r="AW119" s="805"/>
      <c r="AX119" s="806"/>
      <c r="AY119" s="806"/>
      <c r="AZ119" s="808"/>
      <c r="BA119" s="808"/>
      <c r="BB119" s="808"/>
      <c r="BC119" s="808"/>
      <c r="BD119" s="808"/>
      <c r="BE119" s="808"/>
      <c r="BF119" s="808"/>
      <c r="BG119" s="808"/>
      <c r="BH119" s="808"/>
      <c r="BI119" s="808"/>
      <c r="BJ119" s="808"/>
      <c r="BK119" s="808"/>
      <c r="BL119" s="808"/>
      <c r="BM119" s="808"/>
      <c r="BN119" s="808"/>
      <c r="BO119" s="808"/>
      <c r="BP119" s="808"/>
      <c r="BQ119" s="808"/>
      <c r="BR119" s="808"/>
      <c r="BS119" s="808"/>
      <c r="BT119" s="808"/>
    </row>
    <row r="120" spans="1:72" ht="12.6" customHeight="1">
      <c r="A120" s="784">
        <v>52</v>
      </c>
      <c r="B120" s="767"/>
      <c r="C120" s="1510"/>
      <c r="D120" s="1511"/>
      <c r="E120" s="1511"/>
      <c r="F120" s="1511"/>
      <c r="G120" s="1511"/>
      <c r="H120" s="1511"/>
      <c r="I120" s="1512"/>
      <c r="J120" s="1519"/>
      <c r="K120" s="1520"/>
      <c r="L120" s="1520"/>
      <c r="M120" s="1521"/>
      <c r="N120" s="1300"/>
      <c r="O120" s="1524"/>
      <c r="P120" s="796"/>
      <c r="Q120" s="797"/>
      <c r="R120" s="797"/>
      <c r="S120" s="797"/>
      <c r="T120" s="797"/>
      <c r="U120" s="797"/>
      <c r="V120" s="797"/>
      <c r="W120" s="797"/>
      <c r="X120" s="797"/>
      <c r="Y120" s="797"/>
      <c r="Z120" s="797"/>
      <c r="AA120" s="797"/>
      <c r="AB120" s="797"/>
      <c r="AC120" s="797"/>
      <c r="AD120" s="797"/>
      <c r="AE120" s="797"/>
      <c r="AF120" s="797"/>
      <c r="AG120" s="797"/>
      <c r="AH120" s="797"/>
      <c r="AI120" s="797"/>
      <c r="AJ120" s="798"/>
      <c r="AL120" s="70" t="s">
        <v>384</v>
      </c>
      <c r="AM120" s="807"/>
      <c r="AN120" s="807"/>
      <c r="AO120" s="807"/>
      <c r="AP120" s="807"/>
      <c r="AQ120" s="807"/>
      <c r="AR120" s="807"/>
      <c r="AS120" s="807"/>
      <c r="AT120" s="805"/>
      <c r="AU120" s="805"/>
      <c r="AV120" s="805"/>
      <c r="AW120" s="805"/>
      <c r="AX120" s="806"/>
      <c r="AY120" s="806"/>
      <c r="AZ120" s="808"/>
      <c r="BA120" s="808"/>
      <c r="BB120" s="808"/>
      <c r="BC120" s="808"/>
      <c r="BD120" s="808"/>
      <c r="BE120" s="808"/>
      <c r="BF120" s="808"/>
      <c r="BG120" s="808"/>
      <c r="BH120" s="808"/>
      <c r="BI120" s="808"/>
      <c r="BJ120" s="808"/>
      <c r="BK120" s="808"/>
      <c r="BL120" s="808"/>
      <c r="BM120" s="808"/>
      <c r="BN120" s="808"/>
      <c r="BO120" s="808"/>
      <c r="BP120" s="808"/>
      <c r="BQ120" s="808"/>
      <c r="BR120" s="808"/>
      <c r="BS120" s="808"/>
      <c r="BT120" s="808"/>
    </row>
    <row r="121" spans="1:72" ht="12.6" customHeight="1">
      <c r="A121" s="784">
        <v>53</v>
      </c>
      <c r="B121" s="768"/>
      <c r="C121" s="1510"/>
      <c r="D121" s="1511"/>
      <c r="E121" s="1511"/>
      <c r="F121" s="1511"/>
      <c r="G121" s="1511"/>
      <c r="H121" s="1511"/>
      <c r="I121" s="1512"/>
      <c r="J121" s="273"/>
      <c r="K121" s="123"/>
      <c r="L121" s="1525"/>
      <c r="M121" s="1525"/>
      <c r="N121" s="1525"/>
      <c r="O121" s="1526"/>
      <c r="P121" s="796"/>
      <c r="Q121" s="797"/>
      <c r="R121" s="797"/>
      <c r="S121" s="797"/>
      <c r="T121" s="797"/>
      <c r="U121" s="797"/>
      <c r="V121" s="797"/>
      <c r="W121" s="797"/>
      <c r="X121" s="797"/>
      <c r="Y121" s="797"/>
      <c r="Z121" s="797"/>
      <c r="AA121" s="797"/>
      <c r="AB121" s="797"/>
      <c r="AC121" s="797"/>
      <c r="AD121" s="797"/>
      <c r="AE121" s="797"/>
      <c r="AF121" s="797"/>
      <c r="AG121" s="797"/>
      <c r="AH121" s="797"/>
      <c r="AI121" s="797"/>
      <c r="AJ121" s="798"/>
      <c r="AL121" s="809"/>
      <c r="AM121" s="810"/>
      <c r="AN121" s="810"/>
      <c r="AO121" s="810"/>
      <c r="AP121" s="810"/>
      <c r="AQ121" s="810"/>
      <c r="AR121" s="810"/>
      <c r="AS121" s="810"/>
      <c r="AT121" s="811"/>
      <c r="AU121" s="811"/>
      <c r="AV121" s="812"/>
      <c r="AW121" s="812"/>
      <c r="AX121" s="812"/>
      <c r="AY121" s="812"/>
      <c r="AZ121" s="607"/>
      <c r="BA121" s="607"/>
      <c r="BB121" s="607"/>
      <c r="BC121" s="607"/>
      <c r="BD121" s="607"/>
      <c r="BE121" s="607"/>
      <c r="BF121" s="607"/>
      <c r="BG121" s="607"/>
      <c r="BH121" s="607"/>
      <c r="BI121" s="607"/>
      <c r="BJ121" s="607"/>
      <c r="BK121" s="607"/>
      <c r="BL121" s="607"/>
      <c r="BM121" s="607"/>
      <c r="BN121" s="607"/>
      <c r="BO121" s="607"/>
      <c r="BP121" s="607"/>
      <c r="BQ121" s="607"/>
      <c r="BR121" s="607"/>
      <c r="BS121" s="607"/>
      <c r="BT121" s="608"/>
    </row>
    <row r="122" spans="1:72" ht="12.6" customHeight="1">
      <c r="A122" s="784">
        <v>54</v>
      </c>
      <c r="B122" s="768"/>
      <c r="C122" s="1510"/>
      <c r="D122" s="1511"/>
      <c r="E122" s="1511"/>
      <c r="F122" s="1511"/>
      <c r="G122" s="1511"/>
      <c r="H122" s="1511"/>
      <c r="I122" s="1512"/>
      <c r="J122" s="273"/>
      <c r="K122" s="123"/>
      <c r="L122" s="1527"/>
      <c r="M122" s="1527"/>
      <c r="N122" s="1527"/>
      <c r="O122" s="1528"/>
      <c r="P122" s="796"/>
      <c r="Q122" s="797"/>
      <c r="R122" s="797"/>
      <c r="S122" s="797"/>
      <c r="T122" s="797"/>
      <c r="U122" s="797"/>
      <c r="V122" s="797"/>
      <c r="W122" s="797"/>
      <c r="X122" s="797"/>
      <c r="Y122" s="797"/>
      <c r="Z122" s="797"/>
      <c r="AA122" s="797"/>
      <c r="AB122" s="797"/>
      <c r="AC122" s="797"/>
      <c r="AD122" s="797"/>
      <c r="AE122" s="797"/>
      <c r="AF122" s="797"/>
      <c r="AG122" s="797"/>
      <c r="AH122" s="797"/>
      <c r="AI122" s="797"/>
      <c r="AJ122" s="798"/>
      <c r="AL122" s="813"/>
      <c r="AM122" s="814"/>
      <c r="AN122" s="814"/>
      <c r="AO122" s="814"/>
      <c r="AP122" s="814"/>
      <c r="AQ122" s="814"/>
      <c r="AR122" s="814"/>
      <c r="AS122" s="814"/>
      <c r="AT122" s="815"/>
      <c r="AU122" s="815"/>
      <c r="AV122" s="816"/>
      <c r="AW122" s="816"/>
      <c r="AX122" s="816"/>
      <c r="AY122" s="816"/>
      <c r="AZ122" s="610"/>
      <c r="BA122" s="610"/>
      <c r="BB122" s="610"/>
      <c r="BC122" s="610"/>
      <c r="BD122" s="610"/>
      <c r="BE122" s="610"/>
      <c r="BF122" s="610"/>
      <c r="BG122" s="610"/>
      <c r="BH122" s="610"/>
      <c r="BI122" s="610"/>
      <c r="BJ122" s="610"/>
      <c r="BK122" s="610"/>
      <c r="BL122" s="610"/>
      <c r="BM122" s="610"/>
      <c r="BN122" s="610"/>
      <c r="BO122" s="610"/>
      <c r="BP122" s="610"/>
      <c r="BQ122" s="610"/>
      <c r="BR122" s="610"/>
      <c r="BS122" s="610"/>
      <c r="BT122" s="611"/>
    </row>
    <row r="123" spans="1:72" ht="12.6" customHeight="1">
      <c r="A123" s="784">
        <v>55</v>
      </c>
      <c r="B123" s="769"/>
      <c r="C123" s="1513"/>
      <c r="D123" s="1514"/>
      <c r="E123" s="1514"/>
      <c r="F123" s="1514"/>
      <c r="G123" s="1514"/>
      <c r="H123" s="1514"/>
      <c r="I123" s="1515"/>
      <c r="J123" s="95"/>
      <c r="K123" s="336"/>
      <c r="L123" s="770"/>
      <c r="M123" s="770"/>
      <c r="N123" s="770"/>
      <c r="O123" s="771"/>
      <c r="P123" s="801"/>
      <c r="Q123" s="802"/>
      <c r="R123" s="802"/>
      <c r="S123" s="802"/>
      <c r="T123" s="802"/>
      <c r="U123" s="802"/>
      <c r="V123" s="802"/>
      <c r="W123" s="802"/>
      <c r="X123" s="802"/>
      <c r="Y123" s="802"/>
      <c r="Z123" s="802"/>
      <c r="AA123" s="802"/>
      <c r="AB123" s="802"/>
      <c r="AC123" s="802"/>
      <c r="AD123" s="802"/>
      <c r="AE123" s="802"/>
      <c r="AF123" s="802"/>
      <c r="AG123" s="802"/>
      <c r="AH123" s="802"/>
      <c r="AI123" s="802"/>
      <c r="AJ123" s="803"/>
      <c r="AL123" s="817"/>
      <c r="AM123" s="814"/>
      <c r="AN123" s="814"/>
      <c r="AO123" s="814"/>
      <c r="AP123" s="814"/>
      <c r="AQ123" s="814"/>
      <c r="AR123" s="814"/>
      <c r="AS123" s="814"/>
      <c r="AT123" s="818"/>
      <c r="AU123" s="819"/>
      <c r="AV123" s="820"/>
      <c r="AW123" s="820"/>
      <c r="AX123" s="820"/>
      <c r="AY123" s="820"/>
      <c r="AZ123" s="610"/>
      <c r="BA123" s="610"/>
      <c r="BB123" s="610"/>
      <c r="BC123" s="610"/>
      <c r="BD123" s="610"/>
      <c r="BE123" s="610"/>
      <c r="BF123" s="610"/>
      <c r="BG123" s="610"/>
      <c r="BH123" s="610"/>
      <c r="BI123" s="610"/>
      <c r="BJ123" s="610"/>
      <c r="BK123" s="610"/>
      <c r="BL123" s="610"/>
      <c r="BM123" s="610"/>
      <c r="BN123" s="610"/>
      <c r="BO123" s="610"/>
      <c r="BP123" s="610"/>
      <c r="BQ123" s="610"/>
      <c r="BR123" s="610"/>
      <c r="BS123" s="610"/>
      <c r="BT123" s="611"/>
    </row>
    <row r="124" spans="1:72" ht="12.6" customHeight="1">
      <c r="A124" s="784">
        <v>56</v>
      </c>
      <c r="B124" s="766">
        <f>+B119+1</f>
        <v>10</v>
      </c>
      <c r="C124" s="1507"/>
      <c r="D124" s="1508"/>
      <c r="E124" s="1508"/>
      <c r="F124" s="1508"/>
      <c r="G124" s="1508"/>
      <c r="H124" s="1508"/>
      <c r="I124" s="1509"/>
      <c r="J124" s="1516"/>
      <c r="K124" s="1517"/>
      <c r="L124" s="1517"/>
      <c r="M124" s="1518"/>
      <c r="N124" s="1522"/>
      <c r="O124" s="1523"/>
      <c r="P124" s="791"/>
      <c r="Q124" s="792"/>
      <c r="R124" s="792"/>
      <c r="S124" s="792"/>
      <c r="T124" s="792"/>
      <c r="U124" s="792"/>
      <c r="V124" s="792"/>
      <c r="W124" s="792"/>
      <c r="X124" s="792"/>
      <c r="Y124" s="792"/>
      <c r="Z124" s="792"/>
      <c r="AA124" s="792"/>
      <c r="AB124" s="792"/>
      <c r="AC124" s="792"/>
      <c r="AD124" s="792"/>
      <c r="AE124" s="792"/>
      <c r="AF124" s="792"/>
      <c r="AG124" s="792"/>
      <c r="AH124" s="792"/>
      <c r="AI124" s="792"/>
      <c r="AJ124" s="793"/>
      <c r="AL124" s="817"/>
      <c r="AM124" s="814"/>
      <c r="AN124" s="814"/>
      <c r="AO124" s="814"/>
      <c r="AP124" s="814"/>
      <c r="AQ124" s="814"/>
      <c r="AR124" s="814"/>
      <c r="AS124" s="814"/>
      <c r="AT124" s="821"/>
      <c r="AU124" s="821"/>
      <c r="AV124" s="821"/>
      <c r="AW124" s="821"/>
      <c r="AX124" s="822"/>
      <c r="AY124" s="822"/>
      <c r="AZ124" s="610"/>
      <c r="BA124" s="610"/>
      <c r="BB124" s="610"/>
      <c r="BC124" s="610"/>
      <c r="BD124" s="610"/>
      <c r="BE124" s="610"/>
      <c r="BF124" s="610"/>
      <c r="BG124" s="610"/>
      <c r="BH124" s="610"/>
      <c r="BI124" s="610"/>
      <c r="BJ124" s="610"/>
      <c r="BK124" s="610"/>
      <c r="BL124" s="610"/>
      <c r="BM124" s="610"/>
      <c r="BN124" s="610"/>
      <c r="BO124" s="610"/>
      <c r="BP124" s="610"/>
      <c r="BQ124" s="610"/>
      <c r="BR124" s="610"/>
      <c r="BS124" s="610"/>
      <c r="BT124" s="611"/>
    </row>
    <row r="125" spans="1:72" ht="12.6" customHeight="1">
      <c r="A125" s="784">
        <v>57</v>
      </c>
      <c r="B125" s="767"/>
      <c r="C125" s="1510"/>
      <c r="D125" s="1511"/>
      <c r="E125" s="1511"/>
      <c r="F125" s="1511"/>
      <c r="G125" s="1511"/>
      <c r="H125" s="1511"/>
      <c r="I125" s="1512"/>
      <c r="J125" s="1519"/>
      <c r="K125" s="1520"/>
      <c r="L125" s="1520"/>
      <c r="M125" s="1521"/>
      <c r="N125" s="1300"/>
      <c r="O125" s="1524"/>
      <c r="P125" s="796"/>
      <c r="Q125" s="797"/>
      <c r="R125" s="797"/>
      <c r="S125" s="797"/>
      <c r="T125" s="797"/>
      <c r="U125" s="797"/>
      <c r="V125" s="797"/>
      <c r="W125" s="797"/>
      <c r="X125" s="797"/>
      <c r="Y125" s="797"/>
      <c r="Z125" s="797"/>
      <c r="AA125" s="797"/>
      <c r="AB125" s="797"/>
      <c r="AC125" s="797"/>
      <c r="AD125" s="797"/>
      <c r="AE125" s="797"/>
      <c r="AF125" s="797"/>
      <c r="AG125" s="797"/>
      <c r="AH125" s="797"/>
      <c r="AI125" s="797"/>
      <c r="AJ125" s="798"/>
      <c r="AL125" s="817"/>
      <c r="AM125" s="814"/>
      <c r="AN125" s="814"/>
      <c r="AO125" s="814"/>
      <c r="AP125" s="814"/>
      <c r="AQ125" s="814"/>
      <c r="AR125" s="814"/>
      <c r="AS125" s="814"/>
      <c r="AT125" s="821"/>
      <c r="AU125" s="821"/>
      <c r="AV125" s="821"/>
      <c r="AW125" s="821"/>
      <c r="AX125" s="822"/>
      <c r="AY125" s="822"/>
      <c r="AZ125" s="610"/>
      <c r="BA125" s="610"/>
      <c r="BB125" s="610"/>
      <c r="BC125" s="610"/>
      <c r="BD125" s="610"/>
      <c r="BE125" s="610"/>
      <c r="BF125" s="610"/>
      <c r="BG125" s="610"/>
      <c r="BH125" s="610"/>
      <c r="BI125" s="610"/>
      <c r="BJ125" s="610"/>
      <c r="BK125" s="610"/>
      <c r="BL125" s="610"/>
      <c r="BM125" s="610"/>
      <c r="BN125" s="610"/>
      <c r="BO125" s="610"/>
      <c r="BP125" s="610"/>
      <c r="BQ125" s="610"/>
      <c r="BR125" s="610"/>
      <c r="BS125" s="610"/>
      <c r="BT125" s="611"/>
    </row>
    <row r="126" spans="1:72" ht="12.6" customHeight="1">
      <c r="A126" s="784">
        <v>58</v>
      </c>
      <c r="B126" s="768"/>
      <c r="C126" s="1510"/>
      <c r="D126" s="1511"/>
      <c r="E126" s="1511"/>
      <c r="F126" s="1511"/>
      <c r="G126" s="1511"/>
      <c r="H126" s="1511"/>
      <c r="I126" s="1512"/>
      <c r="J126" s="273"/>
      <c r="K126" s="123"/>
      <c r="L126" s="1525"/>
      <c r="M126" s="1525"/>
      <c r="N126" s="1525"/>
      <c r="O126" s="1526"/>
      <c r="P126" s="796"/>
      <c r="Q126" s="797"/>
      <c r="R126" s="797"/>
      <c r="S126" s="797"/>
      <c r="T126" s="797"/>
      <c r="U126" s="797"/>
      <c r="V126" s="797"/>
      <c r="W126" s="797"/>
      <c r="X126" s="797"/>
      <c r="Y126" s="797"/>
      <c r="Z126" s="797"/>
      <c r="AA126" s="797"/>
      <c r="AB126" s="797"/>
      <c r="AC126" s="797"/>
      <c r="AD126" s="797"/>
      <c r="AE126" s="797"/>
      <c r="AF126" s="797"/>
      <c r="AG126" s="797"/>
      <c r="AH126" s="797"/>
      <c r="AI126" s="797"/>
      <c r="AJ126" s="798"/>
      <c r="AL126" s="813"/>
      <c r="AM126" s="814"/>
      <c r="AN126" s="814"/>
      <c r="AO126" s="814"/>
      <c r="AP126" s="814"/>
      <c r="AQ126" s="814"/>
      <c r="AR126" s="814"/>
      <c r="AS126" s="814"/>
      <c r="AT126" s="815"/>
      <c r="AU126" s="815"/>
      <c r="AV126" s="816"/>
      <c r="AW126" s="816"/>
      <c r="AX126" s="816"/>
      <c r="AY126" s="816"/>
      <c r="AZ126" s="610"/>
      <c r="BA126" s="610"/>
      <c r="BB126" s="610"/>
      <c r="BC126" s="610"/>
      <c r="BD126" s="610"/>
      <c r="BE126" s="610"/>
      <c r="BF126" s="610"/>
      <c r="BG126" s="610"/>
      <c r="BH126" s="610"/>
      <c r="BI126" s="610"/>
      <c r="BJ126" s="610"/>
      <c r="BK126" s="610"/>
      <c r="BL126" s="610"/>
      <c r="BM126" s="610"/>
      <c r="BN126" s="610"/>
      <c r="BO126" s="610"/>
      <c r="BP126" s="610"/>
      <c r="BQ126" s="610"/>
      <c r="BR126" s="610"/>
      <c r="BS126" s="610"/>
      <c r="BT126" s="611"/>
    </row>
    <row r="127" spans="1:72" ht="12.6" customHeight="1">
      <c r="A127" s="784">
        <v>59</v>
      </c>
      <c r="B127" s="768"/>
      <c r="C127" s="1510"/>
      <c r="D127" s="1511"/>
      <c r="E127" s="1511"/>
      <c r="F127" s="1511"/>
      <c r="G127" s="1511"/>
      <c r="H127" s="1511"/>
      <c r="I127" s="1512"/>
      <c r="J127" s="273"/>
      <c r="K127" s="123"/>
      <c r="L127" s="1527"/>
      <c r="M127" s="1527"/>
      <c r="N127" s="1527"/>
      <c r="O127" s="1528"/>
      <c r="P127" s="796"/>
      <c r="Q127" s="797"/>
      <c r="R127" s="797"/>
      <c r="S127" s="797"/>
      <c r="T127" s="797"/>
      <c r="U127" s="797"/>
      <c r="V127" s="797"/>
      <c r="W127" s="797"/>
      <c r="X127" s="797"/>
      <c r="Y127" s="797"/>
      <c r="Z127" s="797"/>
      <c r="AA127" s="797"/>
      <c r="AB127" s="797"/>
      <c r="AC127" s="797"/>
      <c r="AD127" s="797"/>
      <c r="AE127" s="797"/>
      <c r="AF127" s="797"/>
      <c r="AG127" s="797"/>
      <c r="AH127" s="797"/>
      <c r="AI127" s="797"/>
      <c r="AJ127" s="798"/>
      <c r="AL127" s="813"/>
      <c r="AM127" s="814"/>
      <c r="AN127" s="814"/>
      <c r="AO127" s="814"/>
      <c r="AP127" s="814"/>
      <c r="AQ127" s="814"/>
      <c r="AR127" s="814"/>
      <c r="AS127" s="814"/>
      <c r="AT127" s="815"/>
      <c r="AU127" s="815"/>
      <c r="AV127" s="816"/>
      <c r="AW127" s="816"/>
      <c r="AX127" s="816"/>
      <c r="AY127" s="816"/>
      <c r="AZ127" s="610"/>
      <c r="BA127" s="610"/>
      <c r="BB127" s="610"/>
      <c r="BC127" s="610"/>
      <c r="BD127" s="610"/>
      <c r="BE127" s="610"/>
      <c r="BF127" s="610"/>
      <c r="BG127" s="610"/>
      <c r="BH127" s="610"/>
      <c r="BI127" s="610"/>
      <c r="BJ127" s="610"/>
      <c r="BK127" s="610"/>
      <c r="BL127" s="610"/>
      <c r="BM127" s="610"/>
      <c r="BN127" s="610"/>
      <c r="BO127" s="610"/>
      <c r="BP127" s="610"/>
      <c r="BQ127" s="610"/>
      <c r="BR127" s="610"/>
      <c r="BS127" s="610"/>
      <c r="BT127" s="611"/>
    </row>
    <row r="128" spans="1:72" ht="12.6" customHeight="1">
      <c r="A128" s="784">
        <v>60</v>
      </c>
      <c r="B128" s="769"/>
      <c r="C128" s="1513"/>
      <c r="D128" s="1514"/>
      <c r="E128" s="1514"/>
      <c r="F128" s="1514"/>
      <c r="G128" s="1514"/>
      <c r="H128" s="1514"/>
      <c r="I128" s="1515"/>
      <c r="J128" s="95"/>
      <c r="K128" s="336"/>
      <c r="L128" s="770"/>
      <c r="M128" s="770"/>
      <c r="N128" s="770"/>
      <c r="O128" s="771"/>
      <c r="P128" s="801"/>
      <c r="Q128" s="802"/>
      <c r="R128" s="802"/>
      <c r="S128" s="802"/>
      <c r="T128" s="802"/>
      <c r="U128" s="802"/>
      <c r="V128" s="802"/>
      <c r="W128" s="802"/>
      <c r="X128" s="802"/>
      <c r="Y128" s="802"/>
      <c r="Z128" s="802"/>
      <c r="AA128" s="802"/>
      <c r="AB128" s="802"/>
      <c r="AC128" s="802"/>
      <c r="AD128" s="802"/>
      <c r="AE128" s="802"/>
      <c r="AF128" s="802"/>
      <c r="AG128" s="802"/>
      <c r="AH128" s="802"/>
      <c r="AI128" s="802"/>
      <c r="AJ128" s="803"/>
      <c r="AL128" s="817"/>
      <c r="AM128" s="814"/>
      <c r="AN128" s="814"/>
      <c r="AO128" s="814"/>
      <c r="AP128" s="814"/>
      <c r="AQ128" s="814"/>
      <c r="AR128" s="814"/>
      <c r="AS128" s="814"/>
      <c r="AT128" s="818"/>
      <c r="AU128" s="819"/>
      <c r="AV128" s="820"/>
      <c r="AW128" s="820"/>
      <c r="AX128" s="820"/>
      <c r="AY128" s="820"/>
      <c r="AZ128" s="610"/>
      <c r="BA128" s="610"/>
      <c r="BB128" s="610"/>
      <c r="BC128" s="610"/>
      <c r="BD128" s="610"/>
      <c r="BE128" s="610"/>
      <c r="BF128" s="610"/>
      <c r="BG128" s="610"/>
      <c r="BH128" s="610"/>
      <c r="BI128" s="610"/>
      <c r="BJ128" s="610"/>
      <c r="BK128" s="610"/>
      <c r="BL128" s="610"/>
      <c r="BM128" s="610"/>
      <c r="BN128" s="610"/>
      <c r="BO128" s="610"/>
      <c r="BP128" s="610"/>
      <c r="BQ128" s="610"/>
      <c r="BR128" s="610"/>
      <c r="BS128" s="610"/>
      <c r="BT128" s="611"/>
    </row>
    <row r="129" spans="1:72" ht="12.6" customHeight="1">
      <c r="A129" s="784">
        <v>61</v>
      </c>
      <c r="B129" s="109"/>
      <c r="C129" s="109"/>
      <c r="D129" s="109"/>
      <c r="E129" s="109"/>
      <c r="F129" s="109"/>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L129" s="823"/>
      <c r="AM129" s="818"/>
      <c r="AN129" s="818"/>
      <c r="AO129" s="818"/>
      <c r="AP129" s="818"/>
      <c r="AQ129" s="824"/>
      <c r="AR129" s="824"/>
      <c r="AS129" s="824"/>
      <c r="AT129" s="824"/>
      <c r="AU129" s="824"/>
      <c r="AV129" s="824"/>
      <c r="AW129" s="824"/>
      <c r="AX129" s="824"/>
      <c r="AY129" s="824"/>
      <c r="AZ129" s="824"/>
      <c r="BA129" s="824"/>
      <c r="BB129" s="824"/>
      <c r="BC129" s="824"/>
      <c r="BD129" s="824"/>
      <c r="BE129" s="824"/>
      <c r="BF129" s="824"/>
      <c r="BG129" s="824"/>
      <c r="BH129" s="824"/>
      <c r="BI129" s="824"/>
      <c r="BJ129" s="824"/>
      <c r="BK129" s="824"/>
      <c r="BL129" s="824"/>
      <c r="BM129" s="824"/>
      <c r="BN129" s="824"/>
      <c r="BO129" s="824"/>
      <c r="BP129" s="824"/>
      <c r="BQ129" s="824"/>
      <c r="BR129" s="824"/>
      <c r="BS129" s="824"/>
      <c r="BT129" s="825"/>
    </row>
    <row r="130" spans="1:72" ht="12.6" customHeight="1">
      <c r="A130" s="784">
        <v>62</v>
      </c>
      <c r="B130" s="109" t="s">
        <v>386</v>
      </c>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109"/>
      <c r="AC130" s="109"/>
      <c r="AD130" s="109"/>
      <c r="AE130" s="109"/>
      <c r="AF130" s="109"/>
      <c r="AG130" s="109"/>
      <c r="AH130" s="109"/>
      <c r="AI130" s="109"/>
      <c r="AJ130" s="35"/>
      <c r="AL130" s="823"/>
      <c r="AM130" s="818"/>
      <c r="AN130" s="818"/>
      <c r="AO130" s="818"/>
      <c r="AP130" s="818"/>
      <c r="AQ130" s="824"/>
      <c r="AR130" s="824"/>
      <c r="AS130" s="824"/>
      <c r="AT130" s="824"/>
      <c r="AU130" s="824"/>
      <c r="AV130" s="824"/>
      <c r="AW130" s="824"/>
      <c r="AX130" s="824"/>
      <c r="AY130" s="824"/>
      <c r="AZ130" s="824"/>
      <c r="BA130" s="824"/>
      <c r="BB130" s="824"/>
      <c r="BC130" s="824"/>
      <c r="BD130" s="824"/>
      <c r="BE130" s="824"/>
      <c r="BF130" s="824"/>
      <c r="BG130" s="824"/>
      <c r="BH130" s="824"/>
      <c r="BI130" s="824"/>
      <c r="BJ130" s="824"/>
      <c r="BK130" s="824"/>
      <c r="BL130" s="824"/>
      <c r="BM130" s="824"/>
      <c r="BN130" s="824"/>
      <c r="BO130" s="824"/>
      <c r="BP130" s="824"/>
      <c r="BQ130" s="824"/>
      <c r="BR130" s="824"/>
      <c r="BS130" s="824"/>
      <c r="BT130" s="825"/>
    </row>
    <row r="131" spans="1:72" ht="12.6" customHeight="1">
      <c r="A131" s="784">
        <v>63</v>
      </c>
      <c r="B131" s="109"/>
      <c r="C131" s="109" t="s">
        <v>387</v>
      </c>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109"/>
      <c r="AD131" s="109"/>
      <c r="AE131" s="109"/>
      <c r="AF131" s="109"/>
      <c r="AG131" s="109"/>
      <c r="AH131" s="109"/>
      <c r="AI131" s="109"/>
      <c r="AJ131" s="37"/>
      <c r="AL131" s="813"/>
      <c r="AM131" s="818"/>
      <c r="AN131" s="826"/>
      <c r="AO131" s="826"/>
      <c r="AP131" s="826"/>
      <c r="AQ131" s="827"/>
      <c r="AR131" s="827"/>
      <c r="AS131" s="827"/>
      <c r="AT131" s="827"/>
      <c r="AU131" s="827"/>
      <c r="AV131" s="827"/>
      <c r="AW131" s="827"/>
      <c r="AX131" s="827"/>
      <c r="AY131" s="827"/>
      <c r="AZ131" s="827"/>
      <c r="BA131" s="827"/>
      <c r="BB131" s="827"/>
      <c r="BC131" s="827"/>
      <c r="BD131" s="827"/>
      <c r="BE131" s="827"/>
      <c r="BF131" s="827"/>
      <c r="BG131" s="827"/>
      <c r="BH131" s="827"/>
      <c r="BI131" s="827"/>
      <c r="BJ131" s="827"/>
      <c r="BK131" s="827"/>
      <c r="BL131" s="827"/>
      <c r="BM131" s="827"/>
      <c r="BN131" s="827"/>
      <c r="BO131" s="827"/>
      <c r="BP131" s="827"/>
      <c r="BQ131" s="827"/>
      <c r="BR131" s="827"/>
      <c r="BS131" s="827"/>
      <c r="BT131" s="828"/>
    </row>
    <row r="132" spans="1:72" ht="12.6" customHeight="1">
      <c r="A132" s="784">
        <v>64</v>
      </c>
      <c r="B132" s="109"/>
      <c r="C132" s="109" t="s">
        <v>388</v>
      </c>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c r="AH132" s="109"/>
      <c r="AI132" s="109"/>
      <c r="AJ132" s="37"/>
      <c r="AL132" s="829"/>
      <c r="AM132" s="827"/>
      <c r="AN132" s="827"/>
      <c r="AO132" s="827"/>
      <c r="AP132" s="827"/>
      <c r="AQ132" s="827"/>
      <c r="AR132" s="827"/>
      <c r="AS132" s="827"/>
      <c r="AT132" s="827"/>
      <c r="AU132" s="827"/>
      <c r="AV132" s="827"/>
      <c r="AW132" s="827"/>
      <c r="AX132" s="827"/>
      <c r="AY132" s="827"/>
      <c r="AZ132" s="827"/>
      <c r="BA132" s="827"/>
      <c r="BB132" s="827"/>
      <c r="BC132" s="827"/>
      <c r="BD132" s="827"/>
      <c r="BE132" s="827"/>
      <c r="BF132" s="827"/>
      <c r="BG132" s="827"/>
      <c r="BH132" s="827"/>
      <c r="BI132" s="827"/>
      <c r="BJ132" s="827"/>
      <c r="BK132" s="827"/>
      <c r="BL132" s="827"/>
      <c r="BM132" s="827"/>
      <c r="BN132" s="827"/>
      <c r="BO132" s="827"/>
      <c r="BP132" s="827"/>
      <c r="BQ132" s="827"/>
      <c r="BR132" s="827"/>
      <c r="BS132" s="827"/>
      <c r="BT132" s="828"/>
    </row>
    <row r="133" spans="1:72" ht="12.6" customHeight="1">
      <c r="A133" s="784">
        <v>65</v>
      </c>
      <c r="B133" s="109"/>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09"/>
      <c r="AC133" s="109"/>
      <c r="AD133" s="109"/>
      <c r="AE133" s="109"/>
      <c r="AF133" s="109"/>
      <c r="AG133" s="109"/>
      <c r="AH133" s="109"/>
      <c r="AI133" s="109"/>
      <c r="AJ133" s="37"/>
      <c r="AL133" s="830"/>
      <c r="AM133" s="831"/>
      <c r="AN133" s="832"/>
      <c r="AO133" s="832"/>
      <c r="AP133" s="832"/>
      <c r="AQ133" s="833"/>
      <c r="AR133" s="833"/>
      <c r="AS133" s="833"/>
      <c r="AT133" s="833"/>
      <c r="AU133" s="833"/>
      <c r="AV133" s="833"/>
      <c r="AW133" s="833"/>
      <c r="AX133" s="833"/>
      <c r="AY133" s="833"/>
      <c r="AZ133" s="833"/>
      <c r="BA133" s="833"/>
      <c r="BB133" s="833"/>
      <c r="BC133" s="833"/>
      <c r="BD133" s="833"/>
      <c r="BE133" s="833"/>
      <c r="BF133" s="833"/>
      <c r="BG133" s="833"/>
      <c r="BH133" s="833"/>
      <c r="BI133" s="833"/>
      <c r="BJ133" s="833"/>
      <c r="BK133" s="833"/>
      <c r="BL133" s="833"/>
      <c r="BM133" s="833"/>
      <c r="BN133" s="833"/>
      <c r="BO133" s="833"/>
      <c r="BP133" s="833"/>
      <c r="BQ133" s="833"/>
      <c r="BR133" s="833"/>
      <c r="BS133" s="833"/>
      <c r="BT133" s="834"/>
    </row>
    <row r="134" spans="1:72" ht="12.6" customHeight="1">
      <c r="A134" s="784">
        <v>43</v>
      </c>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1040" t="str">
        <f>AF67</f>
        <v>ver.20230905</v>
      </c>
      <c r="AG134" s="1040"/>
      <c r="AH134" s="1040"/>
      <c r="AI134" s="1040"/>
      <c r="AJ134" s="1040"/>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1040" t="str">
        <f>AF67</f>
        <v>ver.20230905</v>
      </c>
      <c r="BQ134" s="1040"/>
      <c r="BR134" s="1040"/>
      <c r="BS134" s="1040"/>
      <c r="BT134" s="1040"/>
    </row>
  </sheetData>
  <sheetProtection algorithmName="SHA-512" hashValue="hLWvIZzxnEkhG1Q4oJdTQHfKhBw4m9o6o4bodFHPp1iO60byTaVFu3PQMSGJ7QlwZHGlzYGFihK77VjP5zwyig==" saltValue="rRbKONb2MpxtdFJ5wjqGuA==" spinCount="100000" sheet="1" objects="1" scenarios="1"/>
  <mergeCells count="436">
    <mergeCell ref="BP134:BT134"/>
    <mergeCell ref="AF134:AJ134"/>
    <mergeCell ref="C119:I123"/>
    <mergeCell ref="J119:M120"/>
    <mergeCell ref="N119:O120"/>
    <mergeCell ref="L121:O121"/>
    <mergeCell ref="L127:O127"/>
    <mergeCell ref="L122:O122"/>
    <mergeCell ref="C124:I128"/>
    <mergeCell ref="J124:M125"/>
    <mergeCell ref="N124:O125"/>
    <mergeCell ref="L126:O126"/>
    <mergeCell ref="C114:I118"/>
    <mergeCell ref="J114:M115"/>
    <mergeCell ref="N114:O115"/>
    <mergeCell ref="AM114:AS118"/>
    <mergeCell ref="AT114:AW115"/>
    <mergeCell ref="AX114:AY115"/>
    <mergeCell ref="L116:O116"/>
    <mergeCell ref="AV116:AY116"/>
    <mergeCell ref="L117:O117"/>
    <mergeCell ref="AV117:AY117"/>
    <mergeCell ref="C109:I113"/>
    <mergeCell ref="J109:M110"/>
    <mergeCell ref="N109:O110"/>
    <mergeCell ref="AM109:AS113"/>
    <mergeCell ref="AT109:AW110"/>
    <mergeCell ref="AX109:AY110"/>
    <mergeCell ref="L111:O111"/>
    <mergeCell ref="AV111:AY111"/>
    <mergeCell ref="L112:O112"/>
    <mergeCell ref="AV112:AY112"/>
    <mergeCell ref="C104:I108"/>
    <mergeCell ref="J104:M105"/>
    <mergeCell ref="N104:O105"/>
    <mergeCell ref="AM104:AS108"/>
    <mergeCell ref="AT104:AW105"/>
    <mergeCell ref="AX104:AY105"/>
    <mergeCell ref="L106:O106"/>
    <mergeCell ref="AV106:AY106"/>
    <mergeCell ref="L107:O107"/>
    <mergeCell ref="AV107:AY107"/>
    <mergeCell ref="C99:I103"/>
    <mergeCell ref="J99:M100"/>
    <mergeCell ref="N99:O100"/>
    <mergeCell ref="AM99:AS103"/>
    <mergeCell ref="AT99:AW100"/>
    <mergeCell ref="AX99:AY100"/>
    <mergeCell ref="L101:O101"/>
    <mergeCell ref="AV101:AY101"/>
    <mergeCell ref="L102:O102"/>
    <mergeCell ref="AV102:AY102"/>
    <mergeCell ref="C94:I98"/>
    <mergeCell ref="J94:M95"/>
    <mergeCell ref="N94:O95"/>
    <mergeCell ref="AM94:AS98"/>
    <mergeCell ref="AT94:AW95"/>
    <mergeCell ref="AX94:AY95"/>
    <mergeCell ref="L96:O96"/>
    <mergeCell ref="AV96:AY96"/>
    <mergeCell ref="L97:O97"/>
    <mergeCell ref="AV97:AY97"/>
    <mergeCell ref="C89:I93"/>
    <mergeCell ref="J89:M90"/>
    <mergeCell ref="N89:O90"/>
    <mergeCell ref="AM89:AS93"/>
    <mergeCell ref="AT89:AW90"/>
    <mergeCell ref="AX89:AY90"/>
    <mergeCell ref="L91:O91"/>
    <mergeCell ref="AV91:AY91"/>
    <mergeCell ref="L92:O92"/>
    <mergeCell ref="AV92:AY92"/>
    <mergeCell ref="C84:I88"/>
    <mergeCell ref="J84:M85"/>
    <mergeCell ref="N84:O85"/>
    <mergeCell ref="AM84:AS88"/>
    <mergeCell ref="AT84:AW85"/>
    <mergeCell ref="AX84:AY85"/>
    <mergeCell ref="L86:O86"/>
    <mergeCell ref="AV86:AY86"/>
    <mergeCell ref="L87:O87"/>
    <mergeCell ref="AV87:AY87"/>
    <mergeCell ref="B74:AJ76"/>
    <mergeCell ref="AL74:BT76"/>
    <mergeCell ref="C79:I83"/>
    <mergeCell ref="J79:M80"/>
    <mergeCell ref="N79:O80"/>
    <mergeCell ref="AM79:AS83"/>
    <mergeCell ref="AT79:AW80"/>
    <mergeCell ref="AX79:AY80"/>
    <mergeCell ref="L81:O81"/>
    <mergeCell ref="AV81:AY81"/>
    <mergeCell ref="L82:O82"/>
    <mergeCell ref="AV82:AY82"/>
    <mergeCell ref="I65:Q65"/>
    <mergeCell ref="AW65:BA66"/>
    <mergeCell ref="BC65:BG66"/>
    <mergeCell ref="BI65:BM66"/>
    <mergeCell ref="BO65:BS66"/>
    <mergeCell ref="AF67:AJ67"/>
    <mergeCell ref="BP67:BT67"/>
    <mergeCell ref="AW63:BA63"/>
    <mergeCell ref="BC63:BG63"/>
    <mergeCell ref="BI63:BM63"/>
    <mergeCell ref="BO63:BS63"/>
    <mergeCell ref="AQ64:AV64"/>
    <mergeCell ref="AW64:BA64"/>
    <mergeCell ref="BC64:BG64"/>
    <mergeCell ref="BI64:BM64"/>
    <mergeCell ref="BO64:BS64"/>
    <mergeCell ref="AQ62:AV62"/>
    <mergeCell ref="AW62:BA62"/>
    <mergeCell ref="BC62:BG62"/>
    <mergeCell ref="BI62:BM62"/>
    <mergeCell ref="BO62:BS62"/>
    <mergeCell ref="I63:Q63"/>
    <mergeCell ref="Y63:AA63"/>
    <mergeCell ref="AC63:AE63"/>
    <mergeCell ref="AG63:AI63"/>
    <mergeCell ref="AQ63:AV63"/>
    <mergeCell ref="I61:AH61"/>
    <mergeCell ref="AQ61:AV61"/>
    <mergeCell ref="AW61:BA61"/>
    <mergeCell ref="BC61:BG61"/>
    <mergeCell ref="BI61:BM61"/>
    <mergeCell ref="BO61:BS61"/>
    <mergeCell ref="AM59:AV60"/>
    <mergeCell ref="AW59:BB60"/>
    <mergeCell ref="BC59:BG60"/>
    <mergeCell ref="BI59:BM60"/>
    <mergeCell ref="BO59:BS60"/>
    <mergeCell ref="I60:AH60"/>
    <mergeCell ref="BO57:BS57"/>
    <mergeCell ref="I58:AH58"/>
    <mergeCell ref="AU58:AV58"/>
    <mergeCell ref="AW58:BA58"/>
    <mergeCell ref="BC58:BG58"/>
    <mergeCell ref="BI58:BM58"/>
    <mergeCell ref="BO58:BS58"/>
    <mergeCell ref="I57:AH57"/>
    <mergeCell ref="AN57:AT58"/>
    <mergeCell ref="AU57:AV57"/>
    <mergeCell ref="AW57:BA57"/>
    <mergeCell ref="BC57:BG57"/>
    <mergeCell ref="BI57:BM57"/>
    <mergeCell ref="BO55:BS55"/>
    <mergeCell ref="AU56:AV56"/>
    <mergeCell ref="AW56:BA56"/>
    <mergeCell ref="BC56:BG56"/>
    <mergeCell ref="BI56:BM56"/>
    <mergeCell ref="BO56:BS56"/>
    <mergeCell ref="BI54:BM54"/>
    <mergeCell ref="BO54:BS54"/>
    <mergeCell ref="AA55:AB55"/>
    <mergeCell ref="AD55:AE55"/>
    <mergeCell ref="AG55:AH55"/>
    <mergeCell ref="AN55:AT56"/>
    <mergeCell ref="AU55:AV55"/>
    <mergeCell ref="AW55:BA55"/>
    <mergeCell ref="BC55:BG55"/>
    <mergeCell ref="BI55:BM55"/>
    <mergeCell ref="BO52:BS52"/>
    <mergeCell ref="AN53:AT54"/>
    <mergeCell ref="AU53:AV53"/>
    <mergeCell ref="AW53:BA53"/>
    <mergeCell ref="BC53:BG53"/>
    <mergeCell ref="BI53:BM53"/>
    <mergeCell ref="BO53:BS53"/>
    <mergeCell ref="AU54:AV54"/>
    <mergeCell ref="AW54:BA54"/>
    <mergeCell ref="BC54:BG54"/>
    <mergeCell ref="AN51:AT52"/>
    <mergeCell ref="AU51:AV51"/>
    <mergeCell ref="AW51:BA51"/>
    <mergeCell ref="BC51:BG51"/>
    <mergeCell ref="BI51:BM51"/>
    <mergeCell ref="BO51:BS51"/>
    <mergeCell ref="AU52:AV52"/>
    <mergeCell ref="AW52:BA52"/>
    <mergeCell ref="BC52:BG52"/>
    <mergeCell ref="BI52:BM52"/>
    <mergeCell ref="BI47:BM47"/>
    <mergeCell ref="BO47:BS47"/>
    <mergeCell ref="AU48:AV48"/>
    <mergeCell ref="AW48:BA48"/>
    <mergeCell ref="BC48:BG48"/>
    <mergeCell ref="BI48:BM48"/>
    <mergeCell ref="C49:F50"/>
    <mergeCell ref="G49:H50"/>
    <mergeCell ref="Y49:Z50"/>
    <mergeCell ref="AB49:AC50"/>
    <mergeCell ref="AE49:AF50"/>
    <mergeCell ref="AH49:AI50"/>
    <mergeCell ref="AN49:AT50"/>
    <mergeCell ref="AU49:AV49"/>
    <mergeCell ref="AW49:BA49"/>
    <mergeCell ref="BC49:BG49"/>
    <mergeCell ref="BI49:BM49"/>
    <mergeCell ref="BO49:BS49"/>
    <mergeCell ref="AU50:AV50"/>
    <mergeCell ref="AW50:BA50"/>
    <mergeCell ref="BC50:BG50"/>
    <mergeCell ref="BI50:BM50"/>
    <mergeCell ref="BO50:BS50"/>
    <mergeCell ref="BO48:BS48"/>
    <mergeCell ref="Y47:Z48"/>
    <mergeCell ref="AB47:AC48"/>
    <mergeCell ref="AE47:AF48"/>
    <mergeCell ref="AH47:AI48"/>
    <mergeCell ref="AM47:AM58"/>
    <mergeCell ref="AN47:AT48"/>
    <mergeCell ref="AU47:AV47"/>
    <mergeCell ref="AW47:BA47"/>
    <mergeCell ref="BC47:BG47"/>
    <mergeCell ref="BG43:BH44"/>
    <mergeCell ref="BI43:BL44"/>
    <mergeCell ref="BM43:BN44"/>
    <mergeCell ref="BO43:BR44"/>
    <mergeCell ref="BS43:BT44"/>
    <mergeCell ref="C45:F46"/>
    <mergeCell ref="G45:H46"/>
    <mergeCell ref="Y45:Z46"/>
    <mergeCell ref="AB45:AC46"/>
    <mergeCell ref="AE45:AF46"/>
    <mergeCell ref="Y43:Z44"/>
    <mergeCell ref="AB43:AC44"/>
    <mergeCell ref="AE43:AF44"/>
    <mergeCell ref="AH43:AI44"/>
    <mergeCell ref="AM43:AV44"/>
    <mergeCell ref="BC43:BF44"/>
    <mergeCell ref="AH45:AI46"/>
    <mergeCell ref="AW45:BB46"/>
    <mergeCell ref="BC45:BG46"/>
    <mergeCell ref="BI45:BM46"/>
    <mergeCell ref="BO45:BS46"/>
    <mergeCell ref="BO37:BS37"/>
    <mergeCell ref="AQ38:AV38"/>
    <mergeCell ref="AW38:BA38"/>
    <mergeCell ref="BC38:BG38"/>
    <mergeCell ref="BI38:BM38"/>
    <mergeCell ref="BO38:BS38"/>
    <mergeCell ref="BI39:BM40"/>
    <mergeCell ref="BO39:BS40"/>
    <mergeCell ref="C41:F42"/>
    <mergeCell ref="G41:H42"/>
    <mergeCell ref="Y41:Z42"/>
    <mergeCell ref="AB41:AC42"/>
    <mergeCell ref="AE41:AF42"/>
    <mergeCell ref="AH41:AI42"/>
    <mergeCell ref="Y39:Z40"/>
    <mergeCell ref="AB39:AC40"/>
    <mergeCell ref="AE39:AF40"/>
    <mergeCell ref="AH39:AI40"/>
    <mergeCell ref="AW39:BA40"/>
    <mergeCell ref="BC39:BG40"/>
    <mergeCell ref="C37:F38"/>
    <mergeCell ref="G37:H38"/>
    <mergeCell ref="Y37:Z38"/>
    <mergeCell ref="AB37:AC38"/>
    <mergeCell ref="AE37:AF38"/>
    <mergeCell ref="AH37:AI38"/>
    <mergeCell ref="AW35:BA35"/>
    <mergeCell ref="BC35:BG35"/>
    <mergeCell ref="BI35:BM35"/>
    <mergeCell ref="Y35:Z36"/>
    <mergeCell ref="AB35:AC36"/>
    <mergeCell ref="AE35:AF36"/>
    <mergeCell ref="AH35:AI36"/>
    <mergeCell ref="AQ37:AV37"/>
    <mergeCell ref="AW37:BA37"/>
    <mergeCell ref="BC37:BG37"/>
    <mergeCell ref="BI37:BM37"/>
    <mergeCell ref="C33:F34"/>
    <mergeCell ref="G33:H34"/>
    <mergeCell ref="Y33:Z34"/>
    <mergeCell ref="AB33:AC34"/>
    <mergeCell ref="AE33:AF34"/>
    <mergeCell ref="AH33:AI34"/>
    <mergeCell ref="BO35:BS35"/>
    <mergeCell ref="AQ36:AV36"/>
    <mergeCell ref="AW36:BA36"/>
    <mergeCell ref="BC36:BG36"/>
    <mergeCell ref="BI36:BM36"/>
    <mergeCell ref="BO36:BS36"/>
    <mergeCell ref="AM33:AV34"/>
    <mergeCell ref="AW33:BB34"/>
    <mergeCell ref="BC33:BG34"/>
    <mergeCell ref="BI33:BM34"/>
    <mergeCell ref="BO33:BS34"/>
    <mergeCell ref="AQ35:AV35"/>
    <mergeCell ref="BO31:BS31"/>
    <mergeCell ref="AW32:BA32"/>
    <mergeCell ref="BC32:BG32"/>
    <mergeCell ref="BI32:BM32"/>
    <mergeCell ref="BO32:BS32"/>
    <mergeCell ref="AW31:BA31"/>
    <mergeCell ref="BC31:BG31"/>
    <mergeCell ref="BI31:BM31"/>
    <mergeCell ref="Y31:Z32"/>
    <mergeCell ref="AB31:AC32"/>
    <mergeCell ref="AE31:AF32"/>
    <mergeCell ref="AH31:AI32"/>
    <mergeCell ref="AN31:AT32"/>
    <mergeCell ref="AU31:AV31"/>
    <mergeCell ref="BI28:BM28"/>
    <mergeCell ref="BO28:BS28"/>
    <mergeCell ref="Y27:Z28"/>
    <mergeCell ref="AB27:AC28"/>
    <mergeCell ref="AE27:AF28"/>
    <mergeCell ref="AH27:AI28"/>
    <mergeCell ref="AN27:AT28"/>
    <mergeCell ref="AU27:AV27"/>
    <mergeCell ref="AH29:AI30"/>
    <mergeCell ref="AW27:BA27"/>
    <mergeCell ref="BC27:BG27"/>
    <mergeCell ref="BI27:BM27"/>
    <mergeCell ref="AN29:AT30"/>
    <mergeCell ref="AU29:AV29"/>
    <mergeCell ref="AW29:BA29"/>
    <mergeCell ref="BC29:BG29"/>
    <mergeCell ref="BI29:BM29"/>
    <mergeCell ref="BO29:BS29"/>
    <mergeCell ref="AW30:BA30"/>
    <mergeCell ref="BC30:BG30"/>
    <mergeCell ref="BI30:BM30"/>
    <mergeCell ref="BO30:BS30"/>
    <mergeCell ref="BI21:BM21"/>
    <mergeCell ref="BO21:BS21"/>
    <mergeCell ref="AW22:BA22"/>
    <mergeCell ref="BC22:BG22"/>
    <mergeCell ref="BI22:BM22"/>
    <mergeCell ref="BO22:BS22"/>
    <mergeCell ref="BI25:BM25"/>
    <mergeCell ref="BO25:BS25"/>
    <mergeCell ref="BO27:BS27"/>
    <mergeCell ref="BI26:BM26"/>
    <mergeCell ref="BO26:BS26"/>
    <mergeCell ref="BI23:BM23"/>
    <mergeCell ref="BO23:BS23"/>
    <mergeCell ref="BI24:BM24"/>
    <mergeCell ref="BO24:BS24"/>
    <mergeCell ref="Y26:AA26"/>
    <mergeCell ref="AB26:AD26"/>
    <mergeCell ref="AE26:AG26"/>
    <mergeCell ref="AH26:AJ26"/>
    <mergeCell ref="AW26:BA26"/>
    <mergeCell ref="BC26:BG26"/>
    <mergeCell ref="AN25:AT26"/>
    <mergeCell ref="AU25:AV25"/>
    <mergeCell ref="AW25:BA25"/>
    <mergeCell ref="BC25:BG25"/>
    <mergeCell ref="AM21:AM32"/>
    <mergeCell ref="AN21:AT22"/>
    <mergeCell ref="AU21:AV21"/>
    <mergeCell ref="AW21:BA21"/>
    <mergeCell ref="BC21:BG21"/>
    <mergeCell ref="AW28:BA28"/>
    <mergeCell ref="BC28:BG28"/>
    <mergeCell ref="AN23:AT24"/>
    <mergeCell ref="AU23:AV23"/>
    <mergeCell ref="AW23:BA23"/>
    <mergeCell ref="BC23:BG23"/>
    <mergeCell ref="AW24:BA24"/>
    <mergeCell ref="BC24:BG24"/>
    <mergeCell ref="AO13:AO14"/>
    <mergeCell ref="AP13:AS14"/>
    <mergeCell ref="AW13:AW14"/>
    <mergeCell ref="AX13:AZ14"/>
    <mergeCell ref="BA13:BA14"/>
    <mergeCell ref="BB13:BD14"/>
    <mergeCell ref="BS17:BT18"/>
    <mergeCell ref="N18:O19"/>
    <mergeCell ref="P18:Q19"/>
    <mergeCell ref="R18:S19"/>
    <mergeCell ref="X18:Y19"/>
    <mergeCell ref="Z18:AA19"/>
    <mergeCell ref="AB18:AC19"/>
    <mergeCell ref="AG18:AJ19"/>
    <mergeCell ref="AW19:BB20"/>
    <mergeCell ref="BC19:BG20"/>
    <mergeCell ref="AM17:AV18"/>
    <mergeCell ref="BC17:BF18"/>
    <mergeCell ref="BG17:BH18"/>
    <mergeCell ref="BI17:BL18"/>
    <mergeCell ref="BM17:BN18"/>
    <mergeCell ref="BO17:BR18"/>
    <mergeCell ref="BI19:BM20"/>
    <mergeCell ref="BO19:BS20"/>
    <mergeCell ref="BH11:BH12"/>
    <mergeCell ref="BI11:BK12"/>
    <mergeCell ref="BL11:BN12"/>
    <mergeCell ref="BQ11:BR12"/>
    <mergeCell ref="N12:O13"/>
    <mergeCell ref="P12:Q13"/>
    <mergeCell ref="R12:S13"/>
    <mergeCell ref="X12:Y13"/>
    <mergeCell ref="Z12:AA13"/>
    <mergeCell ref="AB12:AC13"/>
    <mergeCell ref="AO11:AO12"/>
    <mergeCell ref="AP11:AS12"/>
    <mergeCell ref="AW11:AW12"/>
    <mergeCell ref="AX11:AZ12"/>
    <mergeCell ref="BA11:BA12"/>
    <mergeCell ref="BB11:BD12"/>
    <mergeCell ref="AL8:AL66"/>
    <mergeCell ref="BH13:BH14"/>
    <mergeCell ref="BI13:BK14"/>
    <mergeCell ref="BL13:BN14"/>
    <mergeCell ref="BQ13:BR14"/>
    <mergeCell ref="N15:O16"/>
    <mergeCell ref="P15:Q16"/>
    <mergeCell ref="R15:S16"/>
    <mergeCell ref="B9:E10"/>
    <mergeCell ref="F9:I10"/>
    <mergeCell ref="J9:V10"/>
    <mergeCell ref="AE9:AF10"/>
    <mergeCell ref="AG9:AH10"/>
    <mergeCell ref="AI9:AJ10"/>
    <mergeCell ref="B11:B22"/>
    <mergeCell ref="AG12:AJ13"/>
    <mergeCell ref="B24:B50"/>
    <mergeCell ref="AA15:AB16"/>
    <mergeCell ref="AC15:AD16"/>
    <mergeCell ref="AE15:AF16"/>
    <mergeCell ref="N21:O22"/>
    <mergeCell ref="P21:Q22"/>
    <mergeCell ref="R21:S22"/>
    <mergeCell ref="X21:Y22"/>
    <mergeCell ref="Z21:AA22"/>
    <mergeCell ref="AB21:AC22"/>
    <mergeCell ref="AG21:AJ22"/>
    <mergeCell ref="C29:F30"/>
    <mergeCell ref="G29:H30"/>
    <mergeCell ref="Y29:Z30"/>
    <mergeCell ref="AB29:AC30"/>
    <mergeCell ref="AE29:AF30"/>
  </mergeCells>
  <phoneticPr fontId="2"/>
  <conditionalFormatting sqref="I27:X27">
    <cfRule type="expression" dxfId="101" priority="53">
      <formula>WEEKDAY(I27)=1</formula>
    </cfRule>
    <cfRule type="expression" dxfId="100" priority="52">
      <formula>WEEKDAY(I27)=7</formula>
    </cfRule>
  </conditionalFormatting>
  <conditionalFormatting sqref="I28:X28 I30:W30 I32:X32 I34:W34 I36:X36 I38:W38 I40:X40 I42:W42 I44:X44 I46:W46 I48:X48 I50:W50">
    <cfRule type="expression" dxfId="99" priority="29">
      <formula>I27=""</formula>
    </cfRule>
  </conditionalFormatting>
  <conditionalFormatting sqref="I29:X29">
    <cfRule type="expression" dxfId="98" priority="51">
      <formula>WEEKDAY(I29)=1</formula>
    </cfRule>
    <cfRule type="expression" dxfId="97" priority="50">
      <formula>WEEKDAY(I29)=7</formula>
    </cfRule>
  </conditionalFormatting>
  <conditionalFormatting sqref="I31:X31">
    <cfRule type="expression" dxfId="96" priority="49">
      <formula>WEEKDAY(I31)=1</formula>
    </cfRule>
    <cfRule type="expression" dxfId="95" priority="48">
      <formula>WEEKDAY(I31)=7</formula>
    </cfRule>
  </conditionalFormatting>
  <conditionalFormatting sqref="I33:X33">
    <cfRule type="expression" dxfId="94" priority="47">
      <formula>WEEKDAY(I33)=1</formula>
    </cfRule>
    <cfRule type="expression" dxfId="93" priority="46">
      <formula>WEEKDAY(I33)=7</formula>
    </cfRule>
  </conditionalFormatting>
  <conditionalFormatting sqref="I35:X35">
    <cfRule type="expression" dxfId="92" priority="45">
      <formula>WEEKDAY(I35)=1</formula>
    </cfRule>
    <cfRule type="expression" dxfId="91" priority="44">
      <formula>WEEKDAY(I35)=7</formula>
    </cfRule>
  </conditionalFormatting>
  <conditionalFormatting sqref="I37:X37">
    <cfRule type="expression" dxfId="90" priority="43">
      <formula>WEEKDAY(I37)=1</formula>
    </cfRule>
    <cfRule type="expression" dxfId="89" priority="42">
      <formula>WEEKDAY(I37)=7</formula>
    </cfRule>
  </conditionalFormatting>
  <conditionalFormatting sqref="I39:X39">
    <cfRule type="expression" dxfId="88" priority="41">
      <formula>WEEKDAY(I39)=1</formula>
    </cfRule>
    <cfRule type="expression" dxfId="87" priority="40">
      <formula>WEEKDAY(I39)=7</formula>
    </cfRule>
  </conditionalFormatting>
  <conditionalFormatting sqref="I41:X41">
    <cfRule type="expression" dxfId="86" priority="39">
      <formula>WEEKDAY(I41)=1</formula>
    </cfRule>
    <cfRule type="expression" dxfId="85" priority="38">
      <formula>WEEKDAY(I41)=7</formula>
    </cfRule>
  </conditionalFormatting>
  <conditionalFormatting sqref="I43:X43">
    <cfRule type="expression" dxfId="84" priority="37">
      <formula>WEEKDAY(I43)=1</formula>
    </cfRule>
    <cfRule type="expression" dxfId="83" priority="36">
      <formula>WEEKDAY(I43)=7</formula>
    </cfRule>
  </conditionalFormatting>
  <conditionalFormatting sqref="I45:X45">
    <cfRule type="expression" dxfId="82" priority="34">
      <formula>WEEKDAY(I45)=7</formula>
    </cfRule>
    <cfRule type="expression" dxfId="81" priority="35">
      <formula>WEEKDAY(I45)=1</formula>
    </cfRule>
  </conditionalFormatting>
  <conditionalFormatting sqref="I47:X47">
    <cfRule type="expression" dxfId="80" priority="32">
      <formula>WEEKDAY(I47)=7</formula>
    </cfRule>
    <cfRule type="expression" dxfId="79" priority="33">
      <formula>WEEKDAY(I47)=1</formula>
    </cfRule>
  </conditionalFormatting>
  <conditionalFormatting sqref="I49:X49">
    <cfRule type="expression" dxfId="78" priority="30">
      <formula>WEEKDAY(I49)=7</formula>
    </cfRule>
    <cfRule type="expression" dxfId="77" priority="31">
      <formula>WEEKDAY(I49)=1</formula>
    </cfRule>
  </conditionalFormatting>
  <conditionalFormatting sqref="P84:P85">
    <cfRule type="expression" dxfId="76" priority="4">
      <formula>$J$79=""</formula>
    </cfRule>
  </conditionalFormatting>
  <conditionalFormatting sqref="P89:P90">
    <cfRule type="expression" dxfId="75" priority="3">
      <formula>$J$79=""</formula>
    </cfRule>
  </conditionalFormatting>
  <conditionalFormatting sqref="P94:P95">
    <cfRule type="expression" dxfId="74" priority="2">
      <formula>$J$79=""</formula>
    </cfRule>
  </conditionalFormatting>
  <conditionalFormatting sqref="P99:P100">
    <cfRule type="expression" dxfId="73" priority="1">
      <formula>$J$79=""</formula>
    </cfRule>
  </conditionalFormatting>
  <conditionalFormatting sqref="P79:AJ83">
    <cfRule type="expression" dxfId="72" priority="26">
      <formula>$J$79=""</formula>
    </cfRule>
  </conditionalFormatting>
  <conditionalFormatting sqref="P104:AJ108">
    <cfRule type="expression" dxfId="71" priority="21">
      <formula>$J$104=""</formula>
    </cfRule>
  </conditionalFormatting>
  <conditionalFormatting sqref="P109:AJ113">
    <cfRule type="expression" dxfId="70" priority="20">
      <formula>$J$109=""</formula>
    </cfRule>
  </conditionalFormatting>
  <conditionalFormatting sqref="P114:AJ118">
    <cfRule type="expression" dxfId="69" priority="19">
      <formula>$J$114=""</formula>
    </cfRule>
  </conditionalFormatting>
  <conditionalFormatting sqref="P119:AJ123">
    <cfRule type="expression" dxfId="68" priority="18">
      <formula>$J$119=""</formula>
    </cfRule>
  </conditionalFormatting>
  <conditionalFormatting sqref="P124:AJ128">
    <cfRule type="expression" dxfId="67" priority="17">
      <formula>$J$124=""</formula>
    </cfRule>
  </conditionalFormatting>
  <conditionalFormatting sqref="Q84:AJ85 P86:AJ88">
    <cfRule type="expression" dxfId="66" priority="25">
      <formula>$J$84=""</formula>
    </cfRule>
  </conditionalFormatting>
  <conditionalFormatting sqref="Q89:AJ90 P91:AJ93">
    <cfRule type="expression" dxfId="65" priority="24">
      <formula>$J$89=""</formula>
    </cfRule>
  </conditionalFormatting>
  <conditionalFormatting sqref="Q94:AJ95 P96:AJ98">
    <cfRule type="expression" dxfId="64" priority="23">
      <formula>$J$94=""</formula>
    </cfRule>
  </conditionalFormatting>
  <conditionalFormatting sqref="Q99:AJ100 P101:AJ103">
    <cfRule type="expression" dxfId="63" priority="22">
      <formula>$J$99=""</formula>
    </cfRule>
  </conditionalFormatting>
  <conditionalFormatting sqref="AN47:AT58 AW48 AW50 AW52 AW54 AW56 AW58 AQ61:BA64">
    <cfRule type="expression" dxfId="62" priority="6">
      <formula>AND($BC$43="",$BI$43="",$BO$43="")</formula>
    </cfRule>
  </conditionalFormatting>
  <conditionalFormatting sqref="AU11:BT14">
    <cfRule type="expression" dxfId="61" priority="5">
      <formula>$AO$13&lt;&gt;"☑"</formula>
    </cfRule>
  </conditionalFormatting>
  <conditionalFormatting sqref="AZ79:BT83">
    <cfRule type="expression" dxfId="60" priority="16">
      <formula>$AT$79=""</formula>
    </cfRule>
  </conditionalFormatting>
  <conditionalFormatting sqref="AZ84:BT88">
    <cfRule type="expression" dxfId="59" priority="15">
      <formula>$AT$84=""</formula>
    </cfRule>
  </conditionalFormatting>
  <conditionalFormatting sqref="AZ89:BT93">
    <cfRule type="expression" dxfId="58" priority="14">
      <formula>$AT$89=""</formula>
    </cfRule>
  </conditionalFormatting>
  <conditionalFormatting sqref="AZ94:BT98">
    <cfRule type="expression" dxfId="57" priority="13">
      <formula>$AT$94=""</formula>
    </cfRule>
  </conditionalFormatting>
  <conditionalFormatting sqref="AZ99:BT103">
    <cfRule type="expression" dxfId="56" priority="12">
      <formula>$AT$99=""</formula>
    </cfRule>
  </conditionalFormatting>
  <conditionalFormatting sqref="AZ104:BT108">
    <cfRule type="expression" dxfId="55" priority="11">
      <formula>$AT$104=""</formula>
    </cfRule>
  </conditionalFormatting>
  <conditionalFormatting sqref="AZ109:BT113">
    <cfRule type="expression" dxfId="54" priority="10">
      <formula>$AT$109=""</formula>
    </cfRule>
  </conditionalFormatting>
  <conditionalFormatting sqref="AZ114:BT118">
    <cfRule type="expression" dxfId="53" priority="9">
      <formula>$AT$114=""</formula>
    </cfRule>
  </conditionalFormatting>
  <conditionalFormatting sqref="BC19:BG40 BI19:BM40 BO19:BS40">
    <cfRule type="expression" dxfId="52" priority="28">
      <formula>BC$17=""</formula>
    </cfRule>
  </conditionalFormatting>
  <conditionalFormatting sqref="BC45:BG62 BI45:BM62 BO45:BS62 BC63 BI63 BO63 BC64:BG66 BI64:BM66 BO64:BS66">
    <cfRule type="expression" dxfId="51" priority="27">
      <formula>BC$43=""</formula>
    </cfRule>
  </conditionalFormatting>
  <dataValidations count="6">
    <dataValidation type="whole" operator="greaterThanOrEqual" allowBlank="1" showInputMessage="1" showErrorMessage="1" sqref="C51:F52" xr:uid="{A6C1B1C8-0FB0-445F-B375-0338D733551E}">
      <formula1>2016</formula1>
    </dataValidation>
    <dataValidation type="whole" allowBlank="1" showInputMessage="1" showErrorMessage="1" sqref="BC45:BG46 BI45:BM46 BO45:BS46 BC19:BG20 BI19:BM20 BO19:BS20" xr:uid="{3F4233FB-AE4D-4C4C-8C4A-0A3B45EEFD00}">
      <formula1>0</formula1>
      <formula2>31</formula2>
    </dataValidation>
    <dataValidation imeMode="hiragana" allowBlank="1" showInputMessage="1" showErrorMessage="1" sqref="J59:W59 I57:I61 I63:I65 J64:Q64 K9:S10 V9:V10 T9:U13 T17:U22 V14:V16 J9:J22 J23:V23 AQ35:AV38 AQ61:AV64" xr:uid="{13588113-20D7-4653-9DCE-C74652A6E308}"/>
    <dataValidation type="list" allowBlank="1" showInputMessage="1" showErrorMessage="1" sqref="I34:W34 I36:X36 I30:W30 I50:W52 I46:W46 I32:X32 I48:X48 I28:X28 I40:X40 I38:W38 I44:X44 I42:W42" xr:uid="{4B26B51B-1CAB-4B7A-AD0B-BA90FF6BA0F9}">
      <formula1>"○,△,／,×"</formula1>
    </dataValidation>
    <dataValidation type="list" allowBlank="1" showInputMessage="1" showErrorMessage="1" sqref="BH13 AW11 BA11 AW13 BA13 BH11 AO13 AG14:AG16 AB23 AO11 AB8 AB10" xr:uid="{3ED32AD0-A991-49AA-9B85-6E0A41AFC4D5}">
      <formula1>"□,☑"</formula1>
    </dataValidation>
    <dataValidation imeMode="off" allowBlank="1" showInputMessage="1" showErrorMessage="1" sqref="BQ11:BR14 BI15:BM16 AU15:AV32 AM15:AM33 BI17 BC17 BG17:BG18 BM17:BM18 BO17 BS17:BS18 BO43 BD64:BG66 AI9 AX64:BA66 AM41:AM59 BG43:BG44 BM43:BM44 BS43:BS44 Z18 BC15:BG16 BI43 BP64:BS66 BC43 BJ64:BM66 AD64:AE65 Z64:AA65 J78:O78 AT78:AY78 F9 B9 AE9 AG9 AX61:BA62 BB61:BB66 AX15:BA34 BO15:BS16 BD21:BG34 BO42:BS42 BJ21:BM34 BP21:BS34 AN15:AT22 AN41:AT48 Y63:Y65 AC63:AC65 AG63:AG65 AH64:AI65 R12 N12 P12 AB12 X12 Z12 R15 N15 P15 AE15 AA15 AC15 R21 N21 P21 AB21 X21 Z21 AW15:AW45 AQ39:AV40 AM36:AP40 AM62:AP66 AQ65:AV66 C27:H50 R18 N18 P18 AB18 X18 AX36:BA36 BD36:BG36 BJ36:BN36 BP36:BS36 BC47:BC66 BD47:BG62 BI47:BI66 BJ47:BM62 BO47:BO66 BP47:BS62 BN15:BN35 BC42:BG42 BC21:BC41 BI42:BM42 BD38:BG41 BT15:BT66 BO21:BO41 BP38:BS41 BI21:BI41 BN37:BN66 BJ38:BM41 BH15:BH66 AU41:AV58 AW47:AW59 AW61:AW66 AX47:BB58 BB15:BB44 AX38:BA44 Y27:AJ50" xr:uid="{CFF3509F-CC08-4D9E-BEBB-EA34E35CCBCC}"/>
  </dataValidations>
  <pageMargins left="0.70866141732283472" right="0.39370078740157483" top="0.51181102362204722" bottom="0.43307086614173229" header="0.31496062992125984" footer="0.27559055118110237"/>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imeMode="off" allowBlank="1" showInputMessage="1" showErrorMessage="1" xr:uid="{16590577-EA38-4804-B57B-D2351C356791}">
          <x14:formula1>
            <xm:f>calc!$A$4:$A$23</xm:f>
          </x14:formula1>
          <xm:sqref>AN23:AT32 AN49:AT58</xm:sqref>
        </x14:dataValidation>
        <x14:dataValidation type="list" imeMode="off" allowBlank="1" showInputMessage="1" showErrorMessage="1" xr:uid="{9A0A6C50-6627-4CC9-8304-2C3BE47FED3E}">
          <x14:formula1>
            <xm:f>calc!$A$3:$A$23</xm:f>
          </x14:formula1>
          <xm:sqref>AN21:AT22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DE25E-EA31-4B72-8EC6-3FAD38EE99BA}">
  <sheetPr>
    <tabColor rgb="FFFF0000"/>
  </sheetPr>
  <dimension ref="A1:BV134"/>
  <sheetViews>
    <sheetView zoomScaleNormal="100" workbookViewId="0">
      <selection activeCell="X18" sqref="X18:Y19"/>
    </sheetView>
  </sheetViews>
  <sheetFormatPr defaultRowHeight="13.2"/>
  <cols>
    <col min="1" max="1" width="2.5546875" style="783" customWidth="1"/>
    <col min="2" max="2" width="2.5546875" style="122" customWidth="1"/>
    <col min="3" max="36" width="2.5546875" style="6" customWidth="1"/>
    <col min="37" max="73" width="2.5546875" customWidth="1"/>
    <col min="74" max="74" width="60.77734375" style="7" customWidth="1"/>
  </cols>
  <sheetData>
    <row r="1" spans="1:74" s="780" customFormat="1">
      <c r="A1" s="783"/>
      <c r="B1" s="781">
        <v>1</v>
      </c>
      <c r="C1" s="781">
        <v>2</v>
      </c>
      <c r="D1" s="781">
        <v>3</v>
      </c>
      <c r="E1" s="781">
        <v>4</v>
      </c>
      <c r="F1" s="781">
        <v>5</v>
      </c>
      <c r="G1" s="781">
        <v>6</v>
      </c>
      <c r="H1" s="781">
        <v>7</v>
      </c>
      <c r="I1" s="781">
        <v>8</v>
      </c>
      <c r="J1" s="781">
        <v>9</v>
      </c>
      <c r="K1" s="781">
        <v>10</v>
      </c>
      <c r="L1" s="781">
        <v>11</v>
      </c>
      <c r="M1" s="781">
        <v>12</v>
      </c>
      <c r="N1" s="781">
        <v>13</v>
      </c>
      <c r="O1" s="781">
        <v>14</v>
      </c>
      <c r="P1" s="781">
        <v>15</v>
      </c>
      <c r="Q1" s="781">
        <v>16</v>
      </c>
      <c r="R1" s="781">
        <v>17</v>
      </c>
      <c r="S1" s="781">
        <v>18</v>
      </c>
      <c r="T1" s="781">
        <v>19</v>
      </c>
      <c r="U1" s="781">
        <v>20</v>
      </c>
      <c r="V1" s="781">
        <v>21</v>
      </c>
      <c r="W1" s="781">
        <v>22</v>
      </c>
      <c r="X1" s="781">
        <v>23</v>
      </c>
      <c r="Y1" s="781">
        <v>23</v>
      </c>
      <c r="Z1" s="781">
        <v>25</v>
      </c>
      <c r="AA1" s="781">
        <v>26</v>
      </c>
      <c r="AB1" s="781">
        <v>27</v>
      </c>
      <c r="AC1" s="781">
        <v>28</v>
      </c>
      <c r="AD1" s="781">
        <v>29</v>
      </c>
      <c r="AE1" s="781">
        <v>30</v>
      </c>
      <c r="AF1" s="781">
        <v>31</v>
      </c>
      <c r="AG1" s="781">
        <v>32</v>
      </c>
      <c r="AH1" s="781">
        <v>33</v>
      </c>
      <c r="AI1" s="781">
        <v>34</v>
      </c>
      <c r="AJ1" s="781">
        <v>35</v>
      </c>
      <c r="AL1" s="781">
        <v>1</v>
      </c>
      <c r="AM1" s="781">
        <v>2</v>
      </c>
      <c r="AN1" s="781">
        <v>3</v>
      </c>
      <c r="AO1" s="781">
        <v>4</v>
      </c>
      <c r="AP1" s="781">
        <v>5</v>
      </c>
      <c r="AQ1" s="781">
        <v>6</v>
      </c>
      <c r="AR1" s="781">
        <v>7</v>
      </c>
      <c r="AS1" s="781">
        <v>8</v>
      </c>
      <c r="AT1" s="781">
        <v>9</v>
      </c>
      <c r="AU1" s="781">
        <v>10</v>
      </c>
      <c r="AV1" s="781">
        <v>11</v>
      </c>
      <c r="AW1" s="781">
        <v>12</v>
      </c>
      <c r="AX1" s="781">
        <v>13</v>
      </c>
      <c r="AY1" s="781">
        <v>14</v>
      </c>
      <c r="AZ1" s="781">
        <v>15</v>
      </c>
      <c r="BA1" s="781">
        <v>16</v>
      </c>
      <c r="BB1" s="781">
        <v>17</v>
      </c>
      <c r="BC1" s="781">
        <v>18</v>
      </c>
      <c r="BD1" s="781">
        <v>19</v>
      </c>
      <c r="BE1" s="781">
        <v>20</v>
      </c>
      <c r="BF1" s="781">
        <v>21</v>
      </c>
      <c r="BG1" s="781">
        <v>22</v>
      </c>
      <c r="BH1" s="781">
        <v>23</v>
      </c>
      <c r="BI1" s="781">
        <v>23</v>
      </c>
      <c r="BJ1" s="781">
        <v>25</v>
      </c>
      <c r="BK1" s="781">
        <v>26</v>
      </c>
      <c r="BL1" s="781">
        <v>27</v>
      </c>
      <c r="BM1" s="781">
        <v>28</v>
      </c>
      <c r="BN1" s="781">
        <v>29</v>
      </c>
      <c r="BO1" s="781">
        <v>30</v>
      </c>
      <c r="BP1" s="781">
        <v>31</v>
      </c>
      <c r="BQ1" s="781">
        <v>32</v>
      </c>
      <c r="BR1" s="781">
        <v>33</v>
      </c>
      <c r="BS1" s="781">
        <v>34</v>
      </c>
      <c r="BT1" s="781">
        <v>35</v>
      </c>
      <c r="BV1" s="782"/>
    </row>
    <row r="2" spans="1:74" ht="12.6" customHeight="1" thickBot="1">
      <c r="A2" s="784">
        <v>1</v>
      </c>
      <c r="B2" s="35" t="s">
        <v>272</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L2" s="35" t="str">
        <f>+B2</f>
        <v>様式１０－２</v>
      </c>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row>
    <row r="3" spans="1:74" ht="12.6" customHeight="1" thickTop="1">
      <c r="A3" s="784">
        <v>2</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row>
    <row r="4" spans="1:74" ht="12.6" customHeight="1">
      <c r="A4" s="784">
        <v>3</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row>
    <row r="5" spans="1:74" ht="12.6" customHeight="1" thickBot="1">
      <c r="A5" s="784">
        <v>4</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V5" s="772"/>
    </row>
    <row r="6" spans="1:74" ht="12.6" customHeight="1" thickTop="1">
      <c r="A6" s="784">
        <v>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L6" s="36" t="str">
        <f>"被保険者　：　"&amp;B9&amp;"・"&amp;F9&amp;"　"&amp;$J$9</f>
        <v>被保険者　：　・　</v>
      </c>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row>
    <row r="7" spans="1:74" ht="12.6" customHeight="1">
      <c r="A7" s="784">
        <v>6</v>
      </c>
      <c r="B7" s="116"/>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row>
    <row r="8" spans="1:74" ht="12.6" customHeight="1">
      <c r="A8" s="784">
        <v>7</v>
      </c>
      <c r="B8" s="743" t="s">
        <v>66</v>
      </c>
      <c r="C8" s="744"/>
      <c r="D8" s="744"/>
      <c r="E8" s="744"/>
      <c r="F8" s="751" t="s">
        <v>67</v>
      </c>
      <c r="G8" s="752"/>
      <c r="H8" s="744"/>
      <c r="I8" s="753"/>
      <c r="J8" s="744" t="s">
        <v>68</v>
      </c>
      <c r="K8" s="745"/>
      <c r="L8" s="745"/>
      <c r="M8" s="745"/>
      <c r="N8" s="745"/>
      <c r="O8" s="745"/>
      <c r="P8" s="745"/>
      <c r="Q8" s="745"/>
      <c r="R8" s="745"/>
      <c r="S8" s="745"/>
      <c r="T8" s="744"/>
      <c r="U8" s="744"/>
      <c r="V8" s="754"/>
      <c r="W8" s="743"/>
      <c r="X8" s="744"/>
      <c r="Y8" s="744"/>
      <c r="Z8" s="745"/>
      <c r="AA8" s="745"/>
      <c r="AB8" s="636" t="s">
        <v>35</v>
      </c>
      <c r="AC8" s="129" t="s">
        <v>37</v>
      </c>
      <c r="AD8" s="635"/>
      <c r="AE8" s="12" t="s">
        <v>0</v>
      </c>
      <c r="AF8" s="13"/>
      <c r="AG8" s="12" t="s">
        <v>1</v>
      </c>
      <c r="AH8" s="14"/>
      <c r="AI8" s="13" t="s">
        <v>6</v>
      </c>
      <c r="AJ8" s="15"/>
      <c r="AL8" s="1491" t="s">
        <v>309</v>
      </c>
      <c r="AM8" s="59" t="s">
        <v>42</v>
      </c>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1"/>
    </row>
    <row r="9" spans="1:74" ht="12.6" customHeight="1">
      <c r="A9" s="784">
        <v>8</v>
      </c>
      <c r="B9" s="1535"/>
      <c r="C9" s="1536"/>
      <c r="D9" s="1536"/>
      <c r="E9" s="1537"/>
      <c r="F9" s="1541"/>
      <c r="G9" s="1536"/>
      <c r="H9" s="1536"/>
      <c r="I9" s="1542"/>
      <c r="J9" s="1545"/>
      <c r="K9" s="1546"/>
      <c r="L9" s="1546"/>
      <c r="M9" s="1546"/>
      <c r="N9" s="1546"/>
      <c r="O9" s="1546"/>
      <c r="P9" s="1546"/>
      <c r="Q9" s="1546"/>
      <c r="R9" s="1546"/>
      <c r="S9" s="1546"/>
      <c r="T9" s="1546"/>
      <c r="U9" s="1546"/>
      <c r="V9" s="1547"/>
      <c r="W9" s="700" t="s">
        <v>69</v>
      </c>
      <c r="X9" s="340"/>
      <c r="Y9" s="746"/>
      <c r="Z9" s="747"/>
      <c r="AA9" s="747"/>
      <c r="AB9" s="464"/>
      <c r="AC9" s="27"/>
      <c r="AD9" s="293"/>
      <c r="AE9" s="1551"/>
      <c r="AF9" s="1552"/>
      <c r="AG9" s="1551"/>
      <c r="AH9" s="1552"/>
      <c r="AI9" s="1551"/>
      <c r="AJ9" s="1555"/>
      <c r="AL9" s="1492"/>
      <c r="AM9" s="62" t="s">
        <v>53</v>
      </c>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4"/>
    </row>
    <row r="10" spans="1:74" ht="12.6" customHeight="1">
      <c r="A10" s="784">
        <v>9</v>
      </c>
      <c r="B10" s="1538"/>
      <c r="C10" s="1539"/>
      <c r="D10" s="1539"/>
      <c r="E10" s="1540"/>
      <c r="F10" s="1543"/>
      <c r="G10" s="1539"/>
      <c r="H10" s="1539"/>
      <c r="I10" s="1544"/>
      <c r="J10" s="1548"/>
      <c r="K10" s="1549"/>
      <c r="L10" s="1549"/>
      <c r="M10" s="1549"/>
      <c r="N10" s="1549"/>
      <c r="O10" s="1549"/>
      <c r="P10" s="1549"/>
      <c r="Q10" s="1549"/>
      <c r="R10" s="1549"/>
      <c r="S10" s="1549"/>
      <c r="T10" s="1549"/>
      <c r="U10" s="1549"/>
      <c r="V10" s="1550"/>
      <c r="W10" s="356"/>
      <c r="X10" s="585"/>
      <c r="Y10" s="585"/>
      <c r="Z10" s="331"/>
      <c r="AA10" s="331"/>
      <c r="AB10" s="481" t="s">
        <v>35</v>
      </c>
      <c r="AC10" s="10" t="s">
        <v>3</v>
      </c>
      <c r="AD10" s="45"/>
      <c r="AE10" s="1553"/>
      <c r="AF10" s="1554"/>
      <c r="AG10" s="1553"/>
      <c r="AH10" s="1554"/>
      <c r="AI10" s="1553"/>
      <c r="AJ10" s="1556"/>
      <c r="AL10" s="1492"/>
      <c r="AM10" s="62" t="s">
        <v>54</v>
      </c>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4"/>
    </row>
    <row r="11" spans="1:74" ht="12.6" customHeight="1">
      <c r="A11" s="784">
        <v>10</v>
      </c>
      <c r="B11" s="1341" t="s">
        <v>303</v>
      </c>
      <c r="C11" s="637" t="s">
        <v>286</v>
      </c>
      <c r="D11" s="638"/>
      <c r="E11" s="638"/>
      <c r="F11" s="638"/>
      <c r="G11" s="638"/>
      <c r="H11" s="638"/>
      <c r="I11" s="638"/>
      <c r="J11" s="639"/>
      <c r="K11" s="636"/>
      <c r="L11" s="129"/>
      <c r="M11" s="130"/>
      <c r="N11" s="12" t="s">
        <v>0</v>
      </c>
      <c r="O11" s="13"/>
      <c r="P11" s="12" t="s">
        <v>1</v>
      </c>
      <c r="Q11" s="14"/>
      <c r="R11" s="13" t="s">
        <v>6</v>
      </c>
      <c r="S11" s="13"/>
      <c r="T11" s="634"/>
      <c r="U11" s="49"/>
      <c r="V11" s="129"/>
      <c r="W11" s="635"/>
      <c r="X11" s="12" t="s">
        <v>0</v>
      </c>
      <c r="Y11" s="13"/>
      <c r="Z11" s="12" t="s">
        <v>1</v>
      </c>
      <c r="AA11" s="14"/>
      <c r="AB11" s="13" t="s">
        <v>6</v>
      </c>
      <c r="AC11" s="13"/>
      <c r="AD11" s="647"/>
      <c r="AE11" s="638"/>
      <c r="AF11" s="640"/>
      <c r="AG11" s="85"/>
      <c r="AH11" s="633"/>
      <c r="AI11" s="633"/>
      <c r="AJ11" s="739"/>
      <c r="AL11" s="1492"/>
      <c r="AM11" s="699"/>
      <c r="AN11" s="68"/>
      <c r="AO11" s="1561" t="s">
        <v>35</v>
      </c>
      <c r="AP11" s="1150" t="s">
        <v>367</v>
      </c>
      <c r="AQ11" s="1150"/>
      <c r="AR11" s="1150"/>
      <c r="AS11" s="1150"/>
      <c r="AT11" s="66"/>
      <c r="AU11" s="67"/>
      <c r="AV11" s="68"/>
      <c r="AW11" s="1561" t="s">
        <v>35</v>
      </c>
      <c r="AX11" s="1150" t="s">
        <v>314</v>
      </c>
      <c r="AY11" s="1150"/>
      <c r="AZ11" s="1150"/>
      <c r="BA11" s="1569" t="s">
        <v>343</v>
      </c>
      <c r="BB11" s="1150" t="s">
        <v>56</v>
      </c>
      <c r="BC11" s="1150"/>
      <c r="BD11" s="1150"/>
      <c r="BE11" s="66"/>
      <c r="BF11" s="67"/>
      <c r="BG11" s="68"/>
      <c r="BH11" s="1561" t="s">
        <v>35</v>
      </c>
      <c r="BI11" s="1150" t="s">
        <v>60</v>
      </c>
      <c r="BJ11" s="1150"/>
      <c r="BK11" s="1151"/>
      <c r="BL11" s="1344" t="s">
        <v>63</v>
      </c>
      <c r="BM11" s="1345"/>
      <c r="BN11" s="1346"/>
      <c r="BO11" s="66"/>
      <c r="BP11" s="66"/>
      <c r="BQ11" s="1563">
        <v>31</v>
      </c>
      <c r="BR11" s="1564"/>
      <c r="BS11" s="66"/>
      <c r="BT11" s="69"/>
    </row>
    <row r="12" spans="1:74" ht="12.6" customHeight="1">
      <c r="A12" s="784">
        <v>11</v>
      </c>
      <c r="B12" s="1342"/>
      <c r="C12" s="641" t="s">
        <v>287</v>
      </c>
      <c r="D12" s="642"/>
      <c r="E12" s="642"/>
      <c r="F12" s="642"/>
      <c r="G12" s="642"/>
      <c r="H12" s="642"/>
      <c r="I12" s="642"/>
      <c r="J12" s="643"/>
      <c r="K12" s="464"/>
      <c r="L12" s="27" t="s">
        <v>40</v>
      </c>
      <c r="M12" s="133"/>
      <c r="N12" s="1551" t="s">
        <v>333</v>
      </c>
      <c r="O12" s="1552"/>
      <c r="P12" s="1551" t="s">
        <v>334</v>
      </c>
      <c r="Q12" s="1552"/>
      <c r="R12" s="1551" t="s">
        <v>335</v>
      </c>
      <c r="S12" s="1559"/>
      <c r="T12" s="502" t="s">
        <v>117</v>
      </c>
      <c r="U12" s="26"/>
      <c r="V12" s="27" t="s">
        <v>40</v>
      </c>
      <c r="W12" s="293"/>
      <c r="X12" s="1551" t="s">
        <v>336</v>
      </c>
      <c r="Y12" s="1552"/>
      <c r="Z12" s="1551" t="s">
        <v>337</v>
      </c>
      <c r="AA12" s="1552"/>
      <c r="AB12" s="1551" t="s">
        <v>338</v>
      </c>
      <c r="AC12" s="1559"/>
      <c r="AD12" s="650" t="s">
        <v>118</v>
      </c>
      <c r="AE12" s="642"/>
      <c r="AF12" s="644"/>
      <c r="AG12" s="1286">
        <v>98</v>
      </c>
      <c r="AH12" s="1287"/>
      <c r="AI12" s="1287"/>
      <c r="AJ12" s="1288"/>
      <c r="AL12" s="1492"/>
      <c r="AM12" s="700" t="s">
        <v>316</v>
      </c>
      <c r="AN12" s="72"/>
      <c r="AO12" s="1562"/>
      <c r="AP12" s="1005"/>
      <c r="AQ12" s="1005"/>
      <c r="AR12" s="1005"/>
      <c r="AS12" s="1005"/>
      <c r="AT12" s="70"/>
      <c r="AU12" s="71" t="s">
        <v>64</v>
      </c>
      <c r="AV12" s="72"/>
      <c r="AW12" s="1562"/>
      <c r="AX12" s="1005"/>
      <c r="AY12" s="1005"/>
      <c r="AZ12" s="1005"/>
      <c r="BA12" s="1570"/>
      <c r="BB12" s="1005"/>
      <c r="BC12" s="1005"/>
      <c r="BD12" s="1005"/>
      <c r="BE12" s="70"/>
      <c r="BF12" s="71" t="s">
        <v>58</v>
      </c>
      <c r="BG12" s="72"/>
      <c r="BH12" s="1562"/>
      <c r="BI12" s="1005"/>
      <c r="BJ12" s="1005"/>
      <c r="BK12" s="1361"/>
      <c r="BL12" s="1354"/>
      <c r="BM12" s="1355"/>
      <c r="BN12" s="1356"/>
      <c r="BO12" s="74" t="s">
        <v>65</v>
      </c>
      <c r="BP12" s="74"/>
      <c r="BQ12" s="1565"/>
      <c r="BR12" s="1566"/>
      <c r="BS12" s="74" t="s">
        <v>44</v>
      </c>
      <c r="BT12" s="75"/>
    </row>
    <row r="13" spans="1:74" ht="12.6" customHeight="1">
      <c r="A13" s="784">
        <v>12</v>
      </c>
      <c r="B13" s="1342"/>
      <c r="C13" s="645" t="s">
        <v>282</v>
      </c>
      <c r="D13" s="646"/>
      <c r="E13" s="646"/>
      <c r="F13" s="646"/>
      <c r="G13" s="646"/>
      <c r="H13" s="646"/>
      <c r="I13" s="646"/>
      <c r="J13" s="345"/>
      <c r="K13" s="481"/>
      <c r="L13" s="10"/>
      <c r="M13" s="45"/>
      <c r="N13" s="1553"/>
      <c r="O13" s="1554"/>
      <c r="P13" s="1553"/>
      <c r="Q13" s="1554"/>
      <c r="R13" s="1553"/>
      <c r="S13" s="1560"/>
      <c r="T13" s="631"/>
      <c r="U13" s="97"/>
      <c r="V13" s="10"/>
      <c r="W13" s="45"/>
      <c r="X13" s="1553"/>
      <c r="Y13" s="1554"/>
      <c r="Z13" s="1553"/>
      <c r="AA13" s="1554"/>
      <c r="AB13" s="1553"/>
      <c r="AC13" s="1560"/>
      <c r="AD13" s="657"/>
      <c r="AE13" s="646"/>
      <c r="AF13" s="660"/>
      <c r="AG13" s="1289"/>
      <c r="AH13" s="1290"/>
      <c r="AI13" s="1290"/>
      <c r="AJ13" s="1291"/>
      <c r="AL13" s="1492"/>
      <c r="AM13" s="700" t="s">
        <v>59</v>
      </c>
      <c r="AN13" s="72"/>
      <c r="AO13" s="1562" t="s">
        <v>343</v>
      </c>
      <c r="AP13" s="1005" t="s">
        <v>317</v>
      </c>
      <c r="AQ13" s="1005"/>
      <c r="AR13" s="1005"/>
      <c r="AS13" s="1005"/>
      <c r="AT13" s="70"/>
      <c r="AU13" s="71" t="s">
        <v>57</v>
      </c>
      <c r="AV13" s="72"/>
      <c r="AW13" s="1562" t="s">
        <v>35</v>
      </c>
      <c r="AX13" s="1005" t="s">
        <v>55</v>
      </c>
      <c r="AY13" s="1005"/>
      <c r="AZ13" s="1005"/>
      <c r="BA13" s="1570" t="s">
        <v>35</v>
      </c>
      <c r="BB13" s="1005" t="s">
        <v>49</v>
      </c>
      <c r="BC13" s="1005"/>
      <c r="BD13" s="1005"/>
      <c r="BE13" s="73"/>
      <c r="BF13" s="71" t="s">
        <v>59</v>
      </c>
      <c r="BG13" s="72"/>
      <c r="BH13" s="1562" t="s">
        <v>343</v>
      </c>
      <c r="BI13" s="1005" t="s">
        <v>61</v>
      </c>
      <c r="BJ13" s="1005"/>
      <c r="BK13" s="1361"/>
      <c r="BL13" s="1344" t="s">
        <v>62</v>
      </c>
      <c r="BM13" s="1345"/>
      <c r="BN13" s="1346"/>
      <c r="BO13" s="70"/>
      <c r="BP13" s="70"/>
      <c r="BQ13" s="1563">
        <v>25</v>
      </c>
      <c r="BR13" s="1564"/>
      <c r="BS13" s="70"/>
      <c r="BT13" s="77"/>
    </row>
    <row r="14" spans="1:74" ht="12.6" customHeight="1">
      <c r="A14" s="784">
        <v>13</v>
      </c>
      <c r="B14" s="1342"/>
      <c r="C14" s="641"/>
      <c r="D14" s="193"/>
      <c r="E14" s="642"/>
      <c r="F14" s="131"/>
      <c r="G14" s="647" t="s">
        <v>289</v>
      </c>
      <c r="H14" s="246"/>
      <c r="I14" s="638"/>
      <c r="J14" s="648"/>
      <c r="K14" s="636"/>
      <c r="L14" s="129"/>
      <c r="M14" s="130"/>
      <c r="N14" s="12" t="s">
        <v>0</v>
      </c>
      <c r="O14" s="13"/>
      <c r="P14" s="12" t="s">
        <v>1</v>
      </c>
      <c r="Q14" s="14"/>
      <c r="R14" s="13" t="s">
        <v>6</v>
      </c>
      <c r="S14" s="13"/>
      <c r="T14" s="647" t="s">
        <v>281</v>
      </c>
      <c r="U14" s="638"/>
      <c r="V14" s="639"/>
      <c r="W14" s="649"/>
      <c r="X14" s="636"/>
      <c r="Y14" s="129"/>
      <c r="Z14" s="130"/>
      <c r="AA14" s="12" t="s">
        <v>0</v>
      </c>
      <c r="AB14" s="13"/>
      <c r="AC14" s="12" t="s">
        <v>1</v>
      </c>
      <c r="AD14" s="14"/>
      <c r="AE14" s="12" t="s">
        <v>6</v>
      </c>
      <c r="AF14" s="14"/>
      <c r="AG14" s="49" t="s">
        <v>343</v>
      </c>
      <c r="AH14" s="633" t="s">
        <v>255</v>
      </c>
      <c r="AI14" s="633"/>
      <c r="AJ14" s="84"/>
      <c r="AL14" s="1492"/>
      <c r="AM14" s="356"/>
      <c r="AN14" s="81"/>
      <c r="AO14" s="1571"/>
      <c r="AP14" s="1198"/>
      <c r="AQ14" s="1198"/>
      <c r="AR14" s="1198"/>
      <c r="AS14" s="1198"/>
      <c r="AT14" s="79"/>
      <c r="AU14" s="80"/>
      <c r="AV14" s="81"/>
      <c r="AW14" s="1571"/>
      <c r="AX14" s="1198"/>
      <c r="AY14" s="1198"/>
      <c r="AZ14" s="1198"/>
      <c r="BA14" s="1576"/>
      <c r="BB14" s="1198"/>
      <c r="BC14" s="1198"/>
      <c r="BD14" s="1198"/>
      <c r="BE14" s="82"/>
      <c r="BF14" s="80"/>
      <c r="BG14" s="81"/>
      <c r="BH14" s="1571"/>
      <c r="BI14" s="1198"/>
      <c r="BJ14" s="1198"/>
      <c r="BK14" s="1362"/>
      <c r="BL14" s="1347"/>
      <c r="BM14" s="1348"/>
      <c r="BN14" s="1349"/>
      <c r="BO14" s="79" t="s">
        <v>65</v>
      </c>
      <c r="BP14" s="79"/>
      <c r="BQ14" s="1572"/>
      <c r="BR14" s="1573"/>
      <c r="BS14" s="79" t="s">
        <v>44</v>
      </c>
      <c r="BT14" s="83"/>
    </row>
    <row r="15" spans="1:74" ht="12.6" customHeight="1">
      <c r="A15" s="784">
        <v>14</v>
      </c>
      <c r="B15" s="1342"/>
      <c r="C15" s="641"/>
      <c r="D15" s="642"/>
      <c r="E15" s="642"/>
      <c r="F15" s="131"/>
      <c r="G15" s="650" t="s">
        <v>290</v>
      </c>
      <c r="H15" s="131"/>
      <c r="I15" s="642"/>
      <c r="J15" s="651"/>
      <c r="K15" s="464"/>
      <c r="L15" s="27" t="s">
        <v>40</v>
      </c>
      <c r="M15" s="133"/>
      <c r="N15" s="1551" t="s">
        <v>336</v>
      </c>
      <c r="O15" s="1552"/>
      <c r="P15" s="1551" t="s">
        <v>339</v>
      </c>
      <c r="Q15" s="1552"/>
      <c r="R15" s="1551" t="s">
        <v>340</v>
      </c>
      <c r="S15" s="1559"/>
      <c r="T15" s="650" t="s">
        <v>290</v>
      </c>
      <c r="U15" s="642"/>
      <c r="V15" s="643"/>
      <c r="W15" s="272"/>
      <c r="X15" s="464"/>
      <c r="Y15" s="27" t="s">
        <v>40</v>
      </c>
      <c r="Z15" s="133"/>
      <c r="AA15" s="1551" t="s">
        <v>333</v>
      </c>
      <c r="AB15" s="1552"/>
      <c r="AC15" s="1551" t="s">
        <v>341</v>
      </c>
      <c r="AD15" s="1552"/>
      <c r="AE15" s="1551" t="s">
        <v>342</v>
      </c>
      <c r="AF15" s="1552"/>
      <c r="AG15" s="26"/>
      <c r="AH15" s="652"/>
      <c r="AI15" s="652"/>
      <c r="AJ15" s="3"/>
      <c r="AL15" s="1492"/>
      <c r="AM15" s="8"/>
      <c r="AN15" s="2"/>
      <c r="AO15" s="2"/>
      <c r="AP15" s="2"/>
      <c r="AQ15" s="2"/>
      <c r="AR15" s="1"/>
      <c r="AS15" s="1"/>
      <c r="AT15" s="1"/>
      <c r="AU15" s="1"/>
      <c r="AV15" s="84"/>
      <c r="AW15" s="8"/>
      <c r="AX15" s="2"/>
      <c r="AY15" s="2"/>
      <c r="AZ15" s="2"/>
      <c r="BA15" s="2"/>
      <c r="BB15" s="84"/>
      <c r="BC15" s="48"/>
      <c r="BD15" s="85"/>
      <c r="BE15" s="86" t="s">
        <v>48</v>
      </c>
      <c r="BF15" s="87"/>
      <c r="BG15" s="87"/>
      <c r="BH15" s="87"/>
      <c r="BI15" s="88"/>
      <c r="BJ15" s="88"/>
      <c r="BK15" s="87"/>
      <c r="BL15" s="87"/>
      <c r="BM15" s="87"/>
      <c r="BN15" s="87"/>
      <c r="BO15" s="88"/>
      <c r="BP15" s="88"/>
      <c r="BQ15" s="87"/>
      <c r="BR15" s="87"/>
      <c r="BS15" s="89"/>
      <c r="BT15" s="90"/>
    </row>
    <row r="16" spans="1:74" ht="12.6" customHeight="1">
      <c r="A16" s="784">
        <v>15</v>
      </c>
      <c r="B16" s="1342"/>
      <c r="C16" s="641" t="s">
        <v>294</v>
      </c>
      <c r="D16" s="642"/>
      <c r="E16" s="642"/>
      <c r="F16" s="131"/>
      <c r="G16" s="650"/>
      <c r="H16" s="131"/>
      <c r="I16" s="642"/>
      <c r="J16" s="651"/>
      <c r="K16" s="464"/>
      <c r="L16" s="27"/>
      <c r="M16" s="293"/>
      <c r="N16" s="1557"/>
      <c r="O16" s="1558"/>
      <c r="P16" s="1557"/>
      <c r="Q16" s="1558"/>
      <c r="R16" s="1557"/>
      <c r="S16" s="1574"/>
      <c r="T16" s="650"/>
      <c r="U16" s="642"/>
      <c r="V16" s="643"/>
      <c r="W16" s="272"/>
      <c r="X16" s="464"/>
      <c r="Y16" s="27"/>
      <c r="Z16" s="293"/>
      <c r="AA16" s="1557"/>
      <c r="AB16" s="1558"/>
      <c r="AC16" s="1557"/>
      <c r="AD16" s="1558"/>
      <c r="AE16" s="1557"/>
      <c r="AF16" s="1558"/>
      <c r="AG16" s="26" t="s">
        <v>35</v>
      </c>
      <c r="AH16" s="652" t="s">
        <v>284</v>
      </c>
      <c r="AI16" s="652"/>
      <c r="AJ16" s="3"/>
      <c r="AL16" s="1492"/>
      <c r="AM16" s="58" t="s">
        <v>41</v>
      </c>
      <c r="AN16" s="29"/>
      <c r="AO16" s="29"/>
      <c r="AP16" s="29"/>
      <c r="AQ16" s="29"/>
      <c r="AR16" s="30"/>
      <c r="AS16" s="30"/>
      <c r="AT16" s="30"/>
      <c r="AU16" s="30"/>
      <c r="AV16" s="3"/>
      <c r="AW16" s="109" t="s">
        <v>70</v>
      </c>
      <c r="AX16" s="35"/>
      <c r="AY16" s="29"/>
      <c r="AZ16" s="29"/>
      <c r="BA16" s="29"/>
      <c r="BB16" s="3"/>
      <c r="BC16" s="8"/>
      <c r="BD16" s="2"/>
      <c r="BE16" s="13" t="str">
        <f>IF(BC17&lt;&gt;"","年","")</f>
        <v>年</v>
      </c>
      <c r="BF16" s="588"/>
      <c r="BG16" s="12" t="str">
        <f>IF(BG17&lt;&gt;"","月","")</f>
        <v>月</v>
      </c>
      <c r="BH16" s="14"/>
      <c r="BI16" s="8"/>
      <c r="BJ16" s="2"/>
      <c r="BK16" s="13" t="str">
        <f>IF(BI17&lt;&gt;"","年","")</f>
        <v>年</v>
      </c>
      <c r="BL16" s="588"/>
      <c r="BM16" s="12" t="str">
        <f>IF(BM17&lt;&gt;"","月","")</f>
        <v>月</v>
      </c>
      <c r="BN16" s="14"/>
      <c r="BO16" s="8"/>
      <c r="BP16" s="2"/>
      <c r="BQ16" s="13" t="str">
        <f>IF(BO17&lt;&gt;"","年","")</f>
        <v>年</v>
      </c>
      <c r="BR16" s="588"/>
      <c r="BS16" s="12" t="str">
        <f>IF(BS17&lt;&gt;"","月","")</f>
        <v>月</v>
      </c>
      <c r="BT16" s="15"/>
    </row>
    <row r="17" spans="1:74" ht="12.6" customHeight="1">
      <c r="A17" s="784">
        <v>16</v>
      </c>
      <c r="B17" s="1342"/>
      <c r="C17" s="641" t="s">
        <v>288</v>
      </c>
      <c r="D17" s="642"/>
      <c r="E17" s="642"/>
      <c r="F17" s="131"/>
      <c r="G17" s="653" t="s">
        <v>306</v>
      </c>
      <c r="H17" s="600"/>
      <c r="I17" s="654"/>
      <c r="J17" s="655"/>
      <c r="K17" s="463"/>
      <c r="L17" s="257"/>
      <c r="M17" s="454"/>
      <c r="N17" s="259" t="s">
        <v>0</v>
      </c>
      <c r="O17" s="260"/>
      <c r="P17" s="259" t="s">
        <v>1</v>
      </c>
      <c r="Q17" s="261"/>
      <c r="R17" s="260" t="s">
        <v>6</v>
      </c>
      <c r="S17" s="260"/>
      <c r="T17" s="493"/>
      <c r="U17" s="371"/>
      <c r="V17" s="257"/>
      <c r="W17" s="456"/>
      <c r="X17" s="259" t="s">
        <v>0</v>
      </c>
      <c r="Y17" s="260"/>
      <c r="Z17" s="259" t="s">
        <v>1</v>
      </c>
      <c r="AA17" s="261"/>
      <c r="AB17" s="260" t="s">
        <v>6</v>
      </c>
      <c r="AC17" s="260"/>
      <c r="AD17" s="653"/>
      <c r="AE17" s="654"/>
      <c r="AF17" s="656"/>
      <c r="AG17" s="567"/>
      <c r="AH17" s="632"/>
      <c r="AI17" s="632"/>
      <c r="AJ17" s="739"/>
      <c r="AL17" s="1492"/>
      <c r="AM17" s="1216"/>
      <c r="AN17" s="1217"/>
      <c r="AO17" s="1217"/>
      <c r="AP17" s="1217"/>
      <c r="AQ17" s="1217"/>
      <c r="AR17" s="1217"/>
      <c r="AS17" s="1217"/>
      <c r="AT17" s="1217"/>
      <c r="AU17" s="1217"/>
      <c r="AV17" s="1218"/>
      <c r="AW17" s="76" t="s">
        <v>72</v>
      </c>
      <c r="AX17" s="123"/>
      <c r="AY17" s="123"/>
      <c r="AZ17" s="123"/>
      <c r="BA17" s="123"/>
      <c r="BB17" s="523"/>
      <c r="BC17" s="1387">
        <v>44866</v>
      </c>
      <c r="BD17" s="1388"/>
      <c r="BE17" s="1388"/>
      <c r="BF17" s="1389"/>
      <c r="BG17" s="1380">
        <v>44866</v>
      </c>
      <c r="BH17" s="1393"/>
      <c r="BI17" s="1387">
        <v>44896</v>
      </c>
      <c r="BJ17" s="1388"/>
      <c r="BK17" s="1388"/>
      <c r="BL17" s="1389"/>
      <c r="BM17" s="1380">
        <v>44896</v>
      </c>
      <c r="BN17" s="1393"/>
      <c r="BO17" s="1387">
        <v>44927</v>
      </c>
      <c r="BP17" s="1388"/>
      <c r="BQ17" s="1388"/>
      <c r="BR17" s="1389"/>
      <c r="BS17" s="1380">
        <v>44927</v>
      </c>
      <c r="BT17" s="1381"/>
    </row>
    <row r="18" spans="1:74" ht="12.6" customHeight="1">
      <c r="A18" s="784">
        <v>17</v>
      </c>
      <c r="B18" s="1342"/>
      <c r="C18" s="641"/>
      <c r="D18" s="642"/>
      <c r="E18" s="642"/>
      <c r="F18" s="131"/>
      <c r="G18" s="650" t="s">
        <v>307</v>
      </c>
      <c r="H18" s="131"/>
      <c r="I18" s="642"/>
      <c r="J18" s="651"/>
      <c r="K18" s="464"/>
      <c r="L18" s="27" t="s">
        <v>40</v>
      </c>
      <c r="M18" s="133"/>
      <c r="N18" s="1690">
        <v>4</v>
      </c>
      <c r="O18" s="1691"/>
      <c r="P18" s="1690">
        <v>11</v>
      </c>
      <c r="Q18" s="1691"/>
      <c r="R18" s="1690">
        <v>19</v>
      </c>
      <c r="S18" s="1694"/>
      <c r="T18" s="502" t="s">
        <v>117</v>
      </c>
      <c r="U18" s="26"/>
      <c r="V18" s="27" t="s">
        <v>40</v>
      </c>
      <c r="W18" s="293"/>
      <c r="X18" s="1690">
        <v>5</v>
      </c>
      <c r="Y18" s="1691"/>
      <c r="Z18" s="1690">
        <v>2</v>
      </c>
      <c r="AA18" s="1691"/>
      <c r="AB18" s="1690">
        <v>24</v>
      </c>
      <c r="AC18" s="1694"/>
      <c r="AD18" s="650" t="s">
        <v>118</v>
      </c>
      <c r="AE18" s="642"/>
      <c r="AF18" s="644"/>
      <c r="AG18" s="1286">
        <v>98</v>
      </c>
      <c r="AH18" s="1287"/>
      <c r="AI18" s="1287"/>
      <c r="AJ18" s="1288"/>
      <c r="AL18" s="1492"/>
      <c r="AM18" s="1219"/>
      <c r="AN18" s="1220"/>
      <c r="AO18" s="1220"/>
      <c r="AP18" s="1220"/>
      <c r="AQ18" s="1220"/>
      <c r="AR18" s="1220"/>
      <c r="AS18" s="1220"/>
      <c r="AT18" s="1220"/>
      <c r="AU18" s="1220"/>
      <c r="AV18" s="1221"/>
      <c r="AW18" s="76" t="s">
        <v>73</v>
      </c>
      <c r="AX18" s="123"/>
      <c r="AY18" s="123"/>
      <c r="AZ18" s="123"/>
      <c r="BA18" s="123"/>
      <c r="BB18" s="523"/>
      <c r="BC18" s="1390"/>
      <c r="BD18" s="1391"/>
      <c r="BE18" s="1391"/>
      <c r="BF18" s="1392"/>
      <c r="BG18" s="1382"/>
      <c r="BH18" s="1394"/>
      <c r="BI18" s="1390"/>
      <c r="BJ18" s="1391"/>
      <c r="BK18" s="1391"/>
      <c r="BL18" s="1392"/>
      <c r="BM18" s="1382"/>
      <c r="BN18" s="1394"/>
      <c r="BO18" s="1390"/>
      <c r="BP18" s="1391"/>
      <c r="BQ18" s="1391"/>
      <c r="BR18" s="1392"/>
      <c r="BS18" s="1382"/>
      <c r="BT18" s="1383"/>
    </row>
    <row r="19" spans="1:74" ht="12.6" customHeight="1">
      <c r="A19" s="784">
        <v>18</v>
      </c>
      <c r="B19" s="1342"/>
      <c r="C19" s="641"/>
      <c r="D19" s="642"/>
      <c r="E19" s="642"/>
      <c r="F19" s="131"/>
      <c r="G19" s="657"/>
      <c r="H19" s="658"/>
      <c r="I19" s="646"/>
      <c r="J19" s="659"/>
      <c r="K19" s="481"/>
      <c r="L19" s="10"/>
      <c r="M19" s="45"/>
      <c r="N19" s="1692"/>
      <c r="O19" s="1693"/>
      <c r="P19" s="1692"/>
      <c r="Q19" s="1693"/>
      <c r="R19" s="1692"/>
      <c r="S19" s="1695"/>
      <c r="T19" s="631"/>
      <c r="U19" s="97"/>
      <c r="V19" s="10"/>
      <c r="W19" s="45"/>
      <c r="X19" s="1692"/>
      <c r="Y19" s="1693"/>
      <c r="Z19" s="1692"/>
      <c r="AA19" s="1693"/>
      <c r="AB19" s="1692"/>
      <c r="AC19" s="1695"/>
      <c r="AD19" s="657"/>
      <c r="AE19" s="646"/>
      <c r="AF19" s="660"/>
      <c r="AG19" s="1289"/>
      <c r="AH19" s="1290"/>
      <c r="AI19" s="1290"/>
      <c r="AJ19" s="1291"/>
      <c r="AL19" s="1492"/>
      <c r="AM19" s="48" t="s">
        <v>43</v>
      </c>
      <c r="AN19" s="92"/>
      <c r="AO19" s="92"/>
      <c r="AP19" s="92"/>
      <c r="AQ19" s="92"/>
      <c r="AR19" s="92"/>
      <c r="AS19" s="49"/>
      <c r="AT19" s="93"/>
      <c r="AU19" s="18"/>
      <c r="AV19" s="19"/>
      <c r="AW19" s="1029" t="s">
        <v>52</v>
      </c>
      <c r="AX19" s="1228"/>
      <c r="AY19" s="1228"/>
      <c r="AZ19" s="1228"/>
      <c r="BA19" s="1228"/>
      <c r="BB19" s="1384"/>
      <c r="BC19" s="1577">
        <v>21</v>
      </c>
      <c r="BD19" s="1578"/>
      <c r="BE19" s="1578"/>
      <c r="BF19" s="1578"/>
      <c r="BG19" s="1578"/>
      <c r="BH19" s="94" t="str">
        <f>IF(BC$17&lt;&gt;"","日","")</f>
        <v>日</v>
      </c>
      <c r="BI19" s="1577">
        <v>22</v>
      </c>
      <c r="BJ19" s="1578"/>
      <c r="BK19" s="1578"/>
      <c r="BL19" s="1578"/>
      <c r="BM19" s="1578"/>
      <c r="BN19" s="94" t="str">
        <f>IF(BI$17&lt;&gt;"","日","")</f>
        <v>日</v>
      </c>
      <c r="BO19" s="1577">
        <v>21</v>
      </c>
      <c r="BP19" s="1578"/>
      <c r="BQ19" s="1578"/>
      <c r="BR19" s="1578"/>
      <c r="BS19" s="1578"/>
      <c r="BT19" s="94" t="str">
        <f>IF(BO$17&lt;&gt;"","日","")</f>
        <v>日</v>
      </c>
    </row>
    <row r="20" spans="1:74" ht="12.6" customHeight="1">
      <c r="A20" s="784">
        <v>19</v>
      </c>
      <c r="B20" s="1342"/>
      <c r="C20" s="637" t="s">
        <v>295</v>
      </c>
      <c r="D20" s="47"/>
      <c r="E20" s="638"/>
      <c r="F20" s="649"/>
      <c r="G20" s="661" t="s">
        <v>291</v>
      </c>
      <c r="H20" s="662"/>
      <c r="I20" s="662"/>
      <c r="J20" s="663"/>
      <c r="K20" s="636"/>
      <c r="L20" s="129"/>
      <c r="M20" s="130"/>
      <c r="N20" s="12" t="s">
        <v>0</v>
      </c>
      <c r="O20" s="13"/>
      <c r="P20" s="12" t="s">
        <v>1</v>
      </c>
      <c r="Q20" s="14"/>
      <c r="R20" s="13" t="s">
        <v>6</v>
      </c>
      <c r="S20" s="13"/>
      <c r="T20" s="634"/>
      <c r="U20" s="49"/>
      <c r="V20" s="129"/>
      <c r="W20" s="635"/>
      <c r="X20" s="12" t="s">
        <v>0</v>
      </c>
      <c r="Y20" s="13"/>
      <c r="Z20" s="12" t="s">
        <v>1</v>
      </c>
      <c r="AA20" s="14"/>
      <c r="AB20" s="13" t="s">
        <v>6</v>
      </c>
      <c r="AC20" s="13"/>
      <c r="AD20" s="647"/>
      <c r="AE20" s="638"/>
      <c r="AF20" s="640"/>
      <c r="AG20" s="85"/>
      <c r="AH20" s="633"/>
      <c r="AI20" s="633"/>
      <c r="AJ20" s="739"/>
      <c r="AL20" s="1492"/>
      <c r="AM20" s="95" t="s">
        <v>328</v>
      </c>
      <c r="AN20" s="96"/>
      <c r="AO20" s="96"/>
      <c r="AP20" s="96"/>
      <c r="AQ20" s="96"/>
      <c r="AR20" s="96"/>
      <c r="AS20" s="97"/>
      <c r="AT20" s="79"/>
      <c r="AU20" s="98"/>
      <c r="AV20" s="99"/>
      <c r="AW20" s="1385"/>
      <c r="AX20" s="1229"/>
      <c r="AY20" s="1229"/>
      <c r="AZ20" s="1229"/>
      <c r="BA20" s="1229"/>
      <c r="BB20" s="1386"/>
      <c r="BC20" s="1579"/>
      <c r="BD20" s="1580"/>
      <c r="BE20" s="1580"/>
      <c r="BF20" s="1580"/>
      <c r="BG20" s="1580"/>
      <c r="BH20" s="100"/>
      <c r="BI20" s="1579"/>
      <c r="BJ20" s="1580"/>
      <c r="BK20" s="1580"/>
      <c r="BL20" s="1580"/>
      <c r="BM20" s="1580"/>
      <c r="BN20" s="100"/>
      <c r="BO20" s="1579"/>
      <c r="BP20" s="1580"/>
      <c r="BQ20" s="1580"/>
      <c r="BR20" s="1580"/>
      <c r="BS20" s="1580"/>
      <c r="BT20" s="100"/>
    </row>
    <row r="21" spans="1:74" ht="12.6" customHeight="1">
      <c r="A21" s="784">
        <v>20</v>
      </c>
      <c r="B21" s="1342"/>
      <c r="C21" s="641" t="s">
        <v>288</v>
      </c>
      <c r="D21" s="642"/>
      <c r="E21" s="642"/>
      <c r="F21" s="272"/>
      <c r="G21" s="664" t="s">
        <v>292</v>
      </c>
      <c r="H21" s="665"/>
      <c r="I21" s="665"/>
      <c r="J21" s="666"/>
      <c r="K21" s="464"/>
      <c r="L21" s="27" t="s">
        <v>40</v>
      </c>
      <c r="M21" s="133"/>
      <c r="N21" s="1551"/>
      <c r="O21" s="1552"/>
      <c r="P21" s="1551"/>
      <c r="Q21" s="1552"/>
      <c r="R21" s="1551"/>
      <c r="S21" s="1559"/>
      <c r="T21" s="502" t="s">
        <v>117</v>
      </c>
      <c r="U21" s="26"/>
      <c r="V21" s="27" t="s">
        <v>40</v>
      </c>
      <c r="W21" s="293"/>
      <c r="X21" s="1551"/>
      <c r="Y21" s="1552"/>
      <c r="Z21" s="1551"/>
      <c r="AA21" s="1552"/>
      <c r="AB21" s="1551"/>
      <c r="AC21" s="1559"/>
      <c r="AD21" s="650" t="s">
        <v>118</v>
      </c>
      <c r="AE21" s="642"/>
      <c r="AF21" s="644"/>
      <c r="AG21" s="1286" t="str">
        <f>IF(ISERROR(calc!$D$11-calc!$D$10+1)=TRUE,"",calc!$D$11-calc!$D$10+1)</f>
        <v/>
      </c>
      <c r="AH21" s="1287"/>
      <c r="AI21" s="1287"/>
      <c r="AJ21" s="1288"/>
      <c r="AL21" s="1492"/>
      <c r="AM21" s="1397" t="s">
        <v>81</v>
      </c>
      <c r="AN21" s="1477" t="s">
        <v>45</v>
      </c>
      <c r="AO21" s="1478"/>
      <c r="AP21" s="1478"/>
      <c r="AQ21" s="1478"/>
      <c r="AR21" s="1478"/>
      <c r="AS21" s="1478"/>
      <c r="AT21" s="1479"/>
      <c r="AU21" s="1405" t="s">
        <v>50</v>
      </c>
      <c r="AV21" s="1406"/>
      <c r="AW21" s="1407" t="s">
        <v>51</v>
      </c>
      <c r="AX21" s="1408"/>
      <c r="AY21" s="1408"/>
      <c r="AZ21" s="1408"/>
      <c r="BA21" s="1408"/>
      <c r="BB21" s="756"/>
      <c r="BC21" s="1585"/>
      <c r="BD21" s="1586"/>
      <c r="BE21" s="1586"/>
      <c r="BF21" s="1586"/>
      <c r="BG21" s="1586"/>
      <c r="BH21" s="756" t="str">
        <f>IF(BC$17&lt;&gt;"","円","")</f>
        <v>円</v>
      </c>
      <c r="BI21" s="1585"/>
      <c r="BJ21" s="1586"/>
      <c r="BK21" s="1586"/>
      <c r="BL21" s="1586"/>
      <c r="BM21" s="1586"/>
      <c r="BN21" s="756" t="str">
        <f>IF(BI$17&lt;&gt;"","円","")</f>
        <v>円</v>
      </c>
      <c r="BO21" s="1595"/>
      <c r="BP21" s="1596"/>
      <c r="BQ21" s="1596"/>
      <c r="BR21" s="1596"/>
      <c r="BS21" s="1596"/>
      <c r="BT21" s="756" t="str">
        <f>IF(BO$17&lt;&gt;"","円","")</f>
        <v>円</v>
      </c>
    </row>
    <row r="22" spans="1:74" ht="12.6" customHeight="1">
      <c r="A22" s="784">
        <v>21</v>
      </c>
      <c r="B22" s="1343"/>
      <c r="C22" s="645"/>
      <c r="D22" s="646"/>
      <c r="E22" s="646"/>
      <c r="F22" s="534"/>
      <c r="G22" s="667" t="s">
        <v>293</v>
      </c>
      <c r="H22" s="668"/>
      <c r="I22" s="668"/>
      <c r="J22" s="669"/>
      <c r="K22" s="481"/>
      <c r="L22" s="10"/>
      <c r="M22" s="45"/>
      <c r="N22" s="1553"/>
      <c r="O22" s="1554"/>
      <c r="P22" s="1553"/>
      <c r="Q22" s="1554"/>
      <c r="R22" s="1553"/>
      <c r="S22" s="1560"/>
      <c r="T22" s="631"/>
      <c r="U22" s="97"/>
      <c r="V22" s="10"/>
      <c r="W22" s="45"/>
      <c r="X22" s="1553"/>
      <c r="Y22" s="1554"/>
      <c r="Z22" s="1553"/>
      <c r="AA22" s="1554"/>
      <c r="AB22" s="1553"/>
      <c r="AC22" s="1560"/>
      <c r="AD22" s="657"/>
      <c r="AE22" s="646"/>
      <c r="AF22" s="660"/>
      <c r="AG22" s="1289"/>
      <c r="AH22" s="1290"/>
      <c r="AI22" s="1290"/>
      <c r="AJ22" s="1291"/>
      <c r="AL22" s="1492"/>
      <c r="AM22" s="1398"/>
      <c r="AN22" s="1480"/>
      <c r="AO22" s="1481"/>
      <c r="AP22" s="1481"/>
      <c r="AQ22" s="1481"/>
      <c r="AR22" s="1481"/>
      <c r="AS22" s="1481"/>
      <c r="AT22" s="1482"/>
      <c r="AU22" s="101" t="s">
        <v>71</v>
      </c>
      <c r="AV22" s="102"/>
      <c r="AW22" s="1581">
        <v>1320</v>
      </c>
      <c r="AX22" s="1582"/>
      <c r="AY22" s="1582"/>
      <c r="AZ22" s="1582"/>
      <c r="BA22" s="1582"/>
      <c r="BB22" s="757" t="s">
        <v>39</v>
      </c>
      <c r="BC22" s="1581">
        <v>166320</v>
      </c>
      <c r="BD22" s="1582"/>
      <c r="BE22" s="1582"/>
      <c r="BF22" s="1582"/>
      <c r="BG22" s="1582"/>
      <c r="BH22" s="757" t="str">
        <f t="shared" ref="BH22:BH38" si="0">IF(BC$17&lt;&gt;"","円","")</f>
        <v>円</v>
      </c>
      <c r="BI22" s="1581">
        <v>174240</v>
      </c>
      <c r="BJ22" s="1582"/>
      <c r="BK22" s="1582"/>
      <c r="BL22" s="1582"/>
      <c r="BM22" s="1582"/>
      <c r="BN22" s="757" t="str">
        <f t="shared" ref="BN22:BN38" si="1">IF(BI$17&lt;&gt;"","円","")</f>
        <v>円</v>
      </c>
      <c r="BO22" s="1597">
        <v>31680</v>
      </c>
      <c r="BP22" s="1598"/>
      <c r="BQ22" s="1598"/>
      <c r="BR22" s="1598"/>
      <c r="BS22" s="1598"/>
      <c r="BT22" s="757" t="str">
        <f t="shared" ref="BT22:BT38" si="2">IF(BO$17&lt;&gt;"","円","")</f>
        <v>円</v>
      </c>
      <c r="BV22" s="701" t="str">
        <f>IF(AND(AN21&lt;&gt;"",AW22="",SUM(BC21:BT22)&lt;&gt;0),"←本来の支給額を入力してください","")</f>
        <v/>
      </c>
    </row>
    <row r="23" spans="1:74" ht="12.6" customHeight="1">
      <c r="A23" s="784">
        <v>22</v>
      </c>
      <c r="B23" s="670"/>
      <c r="C23" s="670"/>
      <c r="D23" s="670"/>
      <c r="E23" s="670"/>
      <c r="F23" s="670"/>
      <c r="G23" s="670"/>
      <c r="H23" s="670"/>
      <c r="I23" s="670"/>
      <c r="J23" s="96"/>
      <c r="K23" s="96"/>
      <c r="L23" s="96"/>
      <c r="M23" s="96"/>
      <c r="N23" s="96"/>
      <c r="O23" s="96"/>
      <c r="P23" s="96"/>
      <c r="Q23" s="96"/>
      <c r="R23" s="96"/>
      <c r="S23" s="96"/>
      <c r="T23" s="96"/>
      <c r="U23" s="96"/>
      <c r="V23" s="96"/>
      <c r="W23" s="96"/>
      <c r="X23" s="96"/>
      <c r="Y23" s="96"/>
      <c r="Z23" s="96"/>
      <c r="AA23" s="96"/>
      <c r="AB23" s="96"/>
      <c r="AC23" s="671"/>
      <c r="AD23" s="671"/>
      <c r="AE23" s="670"/>
      <c r="AF23" s="670"/>
      <c r="AG23" s="670"/>
      <c r="AH23" s="670"/>
      <c r="AI23" s="670"/>
      <c r="AJ23" s="670"/>
      <c r="AL23" s="1492"/>
      <c r="AM23" s="1398"/>
      <c r="AN23" s="1589" t="s">
        <v>311</v>
      </c>
      <c r="AO23" s="1590"/>
      <c r="AP23" s="1590"/>
      <c r="AQ23" s="1590"/>
      <c r="AR23" s="1590"/>
      <c r="AS23" s="1590"/>
      <c r="AT23" s="1591"/>
      <c r="AU23" s="1282" t="s">
        <v>50</v>
      </c>
      <c r="AV23" s="1283"/>
      <c r="AW23" s="1378" t="s">
        <v>51</v>
      </c>
      <c r="AX23" s="1379"/>
      <c r="AY23" s="1379"/>
      <c r="AZ23" s="1379"/>
      <c r="BA23" s="1379"/>
      <c r="BB23" s="757"/>
      <c r="BC23" s="1581"/>
      <c r="BD23" s="1582"/>
      <c r="BE23" s="1582"/>
      <c r="BF23" s="1582"/>
      <c r="BG23" s="1582"/>
      <c r="BH23" s="757" t="str">
        <f t="shared" si="0"/>
        <v>円</v>
      </c>
      <c r="BI23" s="1581"/>
      <c r="BJ23" s="1582"/>
      <c r="BK23" s="1582"/>
      <c r="BL23" s="1582"/>
      <c r="BM23" s="1582"/>
      <c r="BN23" s="757" t="str">
        <f t="shared" si="1"/>
        <v>円</v>
      </c>
      <c r="BO23" s="1597"/>
      <c r="BP23" s="1598"/>
      <c r="BQ23" s="1598"/>
      <c r="BR23" s="1598"/>
      <c r="BS23" s="1598"/>
      <c r="BT23" s="757" t="str">
        <f t="shared" si="2"/>
        <v>円</v>
      </c>
    </row>
    <row r="24" spans="1:74" ht="12.6" customHeight="1">
      <c r="A24" s="784">
        <v>23</v>
      </c>
      <c r="B24" s="1491" t="s">
        <v>308</v>
      </c>
      <c r="C24" s="59" t="s">
        <v>312</v>
      </c>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1"/>
      <c r="AL24" s="1492"/>
      <c r="AM24" s="1398"/>
      <c r="AN24" s="1592"/>
      <c r="AO24" s="1593"/>
      <c r="AP24" s="1593"/>
      <c r="AQ24" s="1593"/>
      <c r="AR24" s="1593"/>
      <c r="AS24" s="1593"/>
      <c r="AT24" s="1594"/>
      <c r="AU24" s="103" t="s">
        <v>71</v>
      </c>
      <c r="AV24" s="104"/>
      <c r="AW24" s="1587">
        <v>7100</v>
      </c>
      <c r="AX24" s="1588"/>
      <c r="AY24" s="1588"/>
      <c r="AZ24" s="1588"/>
      <c r="BA24" s="1588"/>
      <c r="BB24" s="758" t="s">
        <v>39</v>
      </c>
      <c r="BC24" s="1587">
        <v>7100</v>
      </c>
      <c r="BD24" s="1588"/>
      <c r="BE24" s="1588"/>
      <c r="BF24" s="1588"/>
      <c r="BG24" s="1588"/>
      <c r="BH24" s="758" t="str">
        <f t="shared" si="0"/>
        <v>円</v>
      </c>
      <c r="BI24" s="1587">
        <v>7100</v>
      </c>
      <c r="BJ24" s="1588"/>
      <c r="BK24" s="1588"/>
      <c r="BL24" s="1588"/>
      <c r="BM24" s="1588"/>
      <c r="BN24" s="758" t="str">
        <f t="shared" si="1"/>
        <v>円</v>
      </c>
      <c r="BO24" s="1601">
        <v>7100</v>
      </c>
      <c r="BP24" s="1602"/>
      <c r="BQ24" s="1602"/>
      <c r="BR24" s="1602"/>
      <c r="BS24" s="1602"/>
      <c r="BT24" s="758" t="str">
        <f t="shared" si="2"/>
        <v>円</v>
      </c>
      <c r="BV24" s="701" t="str">
        <f>IF(AND(AN23&lt;&gt;"",AW24="",SUM(BC23:BT24)&lt;&gt;0),"←本来の支給額を入力してください","")</f>
        <v/>
      </c>
    </row>
    <row r="25" spans="1:74" ht="12.6" customHeight="1">
      <c r="A25" s="784">
        <v>23</v>
      </c>
      <c r="B25" s="1492"/>
      <c r="C25" s="62"/>
      <c r="D25" s="63" t="s">
        <v>313</v>
      </c>
      <c r="E25" s="63"/>
      <c r="F25" s="63"/>
      <c r="G25" s="63"/>
      <c r="H25" s="63"/>
      <c r="I25" s="63"/>
      <c r="J25" s="63"/>
      <c r="K25" s="63"/>
      <c r="L25" s="63"/>
      <c r="M25" s="63"/>
      <c r="N25" s="63"/>
      <c r="O25" s="63"/>
      <c r="P25" s="63"/>
      <c r="Q25" s="63"/>
      <c r="R25" s="63"/>
      <c r="S25" s="63"/>
      <c r="T25" s="63"/>
      <c r="U25" s="63"/>
      <c r="V25" s="63"/>
      <c r="W25" s="63"/>
      <c r="X25" s="63"/>
      <c r="Y25" s="59" t="s">
        <v>378</v>
      </c>
      <c r="Z25" s="60"/>
      <c r="AA25" s="60"/>
      <c r="AB25" s="60"/>
      <c r="AC25" s="60"/>
      <c r="AD25" s="60"/>
      <c r="AE25" s="60"/>
      <c r="AF25" s="60"/>
      <c r="AG25" s="60"/>
      <c r="AH25" s="60"/>
      <c r="AI25" s="60"/>
      <c r="AJ25" s="61"/>
      <c r="AL25" s="1492"/>
      <c r="AM25" s="1398"/>
      <c r="AN25" s="1480" t="s">
        <v>31</v>
      </c>
      <c r="AO25" s="1481"/>
      <c r="AP25" s="1481"/>
      <c r="AQ25" s="1481"/>
      <c r="AR25" s="1481"/>
      <c r="AS25" s="1481"/>
      <c r="AT25" s="1482"/>
      <c r="AU25" s="1457" t="s">
        <v>50</v>
      </c>
      <c r="AV25" s="1458"/>
      <c r="AW25" s="1411" t="s">
        <v>51</v>
      </c>
      <c r="AX25" s="1412"/>
      <c r="AY25" s="1412"/>
      <c r="AZ25" s="1412"/>
      <c r="BA25" s="1412"/>
      <c r="BB25" s="759"/>
      <c r="BC25" s="1583"/>
      <c r="BD25" s="1584"/>
      <c r="BE25" s="1584"/>
      <c r="BF25" s="1584"/>
      <c r="BG25" s="1584"/>
      <c r="BH25" s="759" t="str">
        <f t="shared" si="0"/>
        <v>円</v>
      </c>
      <c r="BI25" s="1583"/>
      <c r="BJ25" s="1584"/>
      <c r="BK25" s="1584"/>
      <c r="BL25" s="1584"/>
      <c r="BM25" s="1584"/>
      <c r="BN25" s="759" t="str">
        <f t="shared" si="1"/>
        <v>円</v>
      </c>
      <c r="BO25" s="1599"/>
      <c r="BP25" s="1600"/>
      <c r="BQ25" s="1600"/>
      <c r="BR25" s="1600"/>
      <c r="BS25" s="1600"/>
      <c r="BT25" s="759" t="str">
        <f t="shared" si="2"/>
        <v>円</v>
      </c>
    </row>
    <row r="26" spans="1:74" ht="12.6" customHeight="1">
      <c r="A26" s="784">
        <v>25</v>
      </c>
      <c r="B26" s="1492"/>
      <c r="C26" s="672"/>
      <c r="D26" s="322" t="s">
        <v>332</v>
      </c>
      <c r="E26" s="322"/>
      <c r="F26" s="322"/>
      <c r="G26" s="322"/>
      <c r="H26" s="322"/>
      <c r="I26" s="322"/>
      <c r="J26" s="322"/>
      <c r="K26" s="322"/>
      <c r="L26" s="322"/>
      <c r="M26" s="322"/>
      <c r="N26" s="322"/>
      <c r="O26" s="322"/>
      <c r="P26" s="322"/>
      <c r="Q26" s="322"/>
      <c r="R26" s="322"/>
      <c r="S26" s="322"/>
      <c r="T26" s="322"/>
      <c r="U26" s="322"/>
      <c r="V26" s="322"/>
      <c r="W26" s="322"/>
      <c r="X26" s="322"/>
      <c r="Y26" s="1529" t="s">
        <v>4</v>
      </c>
      <c r="Z26" s="1530"/>
      <c r="AA26" s="1530"/>
      <c r="AB26" s="1531" t="s">
        <v>5</v>
      </c>
      <c r="AC26" s="1531"/>
      <c r="AD26" s="1531"/>
      <c r="AE26" s="1531" t="str">
        <f>+証明書!AE26</f>
        <v>終日有休</v>
      </c>
      <c r="AF26" s="1531"/>
      <c r="AG26" s="1531"/>
      <c r="AH26" s="1530" t="s">
        <v>78</v>
      </c>
      <c r="AI26" s="1530"/>
      <c r="AJ26" s="1532"/>
      <c r="AL26" s="1492"/>
      <c r="AM26" s="1398"/>
      <c r="AN26" s="1480"/>
      <c r="AO26" s="1481"/>
      <c r="AP26" s="1481"/>
      <c r="AQ26" s="1481"/>
      <c r="AR26" s="1481"/>
      <c r="AS26" s="1481"/>
      <c r="AT26" s="1482"/>
      <c r="AU26" s="101" t="s">
        <v>71</v>
      </c>
      <c r="AV26" s="102"/>
      <c r="AW26" s="1581">
        <v>12000</v>
      </c>
      <c r="AX26" s="1582"/>
      <c r="AY26" s="1582"/>
      <c r="AZ26" s="1582"/>
      <c r="BA26" s="1582"/>
      <c r="BB26" s="757" t="s">
        <v>39</v>
      </c>
      <c r="BC26" s="1581">
        <v>12000</v>
      </c>
      <c r="BD26" s="1582"/>
      <c r="BE26" s="1582"/>
      <c r="BF26" s="1582"/>
      <c r="BG26" s="1582"/>
      <c r="BH26" s="757" t="str">
        <f t="shared" si="0"/>
        <v>円</v>
      </c>
      <c r="BI26" s="1581">
        <v>12000</v>
      </c>
      <c r="BJ26" s="1582"/>
      <c r="BK26" s="1582"/>
      <c r="BL26" s="1582"/>
      <c r="BM26" s="1582"/>
      <c r="BN26" s="757" t="str">
        <f t="shared" si="1"/>
        <v>円</v>
      </c>
      <c r="BO26" s="1597">
        <v>2181</v>
      </c>
      <c r="BP26" s="1598"/>
      <c r="BQ26" s="1598"/>
      <c r="BR26" s="1598"/>
      <c r="BS26" s="1598"/>
      <c r="BT26" s="757" t="str">
        <f t="shared" si="2"/>
        <v>円</v>
      </c>
      <c r="BV26" s="701" t="str">
        <f>IF(AND(AN25&lt;&gt;"",AW26="",SUM(BC25:BT26)&lt;&gt;0),"←本来の支給額を入力してください","")</f>
        <v/>
      </c>
    </row>
    <row r="27" spans="1:74" ht="12.6" customHeight="1">
      <c r="A27" s="784">
        <v>26</v>
      </c>
      <c r="B27" s="1492"/>
      <c r="C27" s="589"/>
      <c r="D27" s="49"/>
      <c r="E27" s="18"/>
      <c r="F27" s="50"/>
      <c r="G27" s="18"/>
      <c r="H27" s="18"/>
      <c r="I27" s="673">
        <v>44866</v>
      </c>
      <c r="J27" s="673">
        <v>44867</v>
      </c>
      <c r="K27" s="673">
        <v>44868</v>
      </c>
      <c r="L27" s="673">
        <v>44869</v>
      </c>
      <c r="M27" s="673">
        <v>44870</v>
      </c>
      <c r="N27" s="673">
        <v>44871</v>
      </c>
      <c r="O27" s="673">
        <v>44872</v>
      </c>
      <c r="P27" s="673">
        <v>44873</v>
      </c>
      <c r="Q27" s="673">
        <v>44874</v>
      </c>
      <c r="R27" s="673">
        <v>44875</v>
      </c>
      <c r="S27" s="673">
        <v>44876</v>
      </c>
      <c r="T27" s="673">
        <v>44877</v>
      </c>
      <c r="U27" s="673">
        <v>44878</v>
      </c>
      <c r="V27" s="673">
        <v>44879</v>
      </c>
      <c r="W27" s="673">
        <v>44880</v>
      </c>
      <c r="X27" s="674">
        <v>44881</v>
      </c>
      <c r="Y27" s="1258">
        <v>7</v>
      </c>
      <c r="Z27" s="1259"/>
      <c r="AA27" s="403"/>
      <c r="AB27" s="1262">
        <v>3</v>
      </c>
      <c r="AC27" s="1263"/>
      <c r="AD27" s="740"/>
      <c r="AE27" s="1262">
        <v>2</v>
      </c>
      <c r="AF27" s="1263"/>
      <c r="AG27" s="740"/>
      <c r="AH27" s="1259">
        <f>IF($C29="","",COUNTIFS($I27:$X27,"&gt;="&amp;calc!$D$17,$I27:$X27,"&lt;="&amp;calc!$D$18,記入例_非常勤!$I28:$X28,"／")+COUNTIFS($I29:$W29,"&gt;="&amp;calc!$D$17,$I29:$W29,"&lt;="&amp;calc!$D$18,記入例_非常勤!$I30:$W30,"／"))</f>
        <v>0</v>
      </c>
      <c r="AI27" s="1259"/>
      <c r="AJ27" s="94"/>
      <c r="AL27" s="1492"/>
      <c r="AM27" s="1398"/>
      <c r="AN27" s="1589"/>
      <c r="AO27" s="1590"/>
      <c r="AP27" s="1590"/>
      <c r="AQ27" s="1590"/>
      <c r="AR27" s="1590"/>
      <c r="AS27" s="1590"/>
      <c r="AT27" s="1591"/>
      <c r="AU27" s="1282" t="s">
        <v>50</v>
      </c>
      <c r="AV27" s="1283"/>
      <c r="AW27" s="1378" t="s">
        <v>51</v>
      </c>
      <c r="AX27" s="1379"/>
      <c r="AY27" s="1379"/>
      <c r="AZ27" s="1379"/>
      <c r="BA27" s="1379"/>
      <c r="BB27" s="757"/>
      <c r="BC27" s="1581"/>
      <c r="BD27" s="1582"/>
      <c r="BE27" s="1582"/>
      <c r="BF27" s="1582"/>
      <c r="BG27" s="1582"/>
      <c r="BH27" s="757" t="str">
        <f t="shared" si="0"/>
        <v>円</v>
      </c>
      <c r="BI27" s="1581"/>
      <c r="BJ27" s="1582"/>
      <c r="BK27" s="1582"/>
      <c r="BL27" s="1582"/>
      <c r="BM27" s="1582"/>
      <c r="BN27" s="757" t="str">
        <f t="shared" si="1"/>
        <v>円</v>
      </c>
      <c r="BO27" s="1597"/>
      <c r="BP27" s="1598"/>
      <c r="BQ27" s="1598"/>
      <c r="BR27" s="1598"/>
      <c r="BS27" s="1598"/>
      <c r="BT27" s="757" t="str">
        <f t="shared" si="2"/>
        <v>円</v>
      </c>
    </row>
    <row r="28" spans="1:74" ht="12.6" customHeight="1">
      <c r="A28" s="784">
        <v>27</v>
      </c>
      <c r="B28" s="1492"/>
      <c r="C28" s="57"/>
      <c r="D28" s="35"/>
      <c r="E28" s="528" t="s">
        <v>355</v>
      </c>
      <c r="F28" s="590"/>
      <c r="G28" s="528" t="s">
        <v>356</v>
      </c>
      <c r="H28" s="528"/>
      <c r="I28" s="785" t="s">
        <v>344</v>
      </c>
      <c r="J28" s="785" t="s">
        <v>344</v>
      </c>
      <c r="K28" s="785" t="s">
        <v>345</v>
      </c>
      <c r="L28" s="785" t="s">
        <v>344</v>
      </c>
      <c r="M28" s="785" t="s">
        <v>345</v>
      </c>
      <c r="N28" s="785" t="s">
        <v>345</v>
      </c>
      <c r="O28" s="785" t="s">
        <v>344</v>
      </c>
      <c r="P28" s="785" t="s">
        <v>346</v>
      </c>
      <c r="Q28" s="785" t="s">
        <v>344</v>
      </c>
      <c r="R28" s="785" t="s">
        <v>346</v>
      </c>
      <c r="S28" s="785" t="s">
        <v>344</v>
      </c>
      <c r="T28" s="785" t="s">
        <v>345</v>
      </c>
      <c r="U28" s="785" t="s">
        <v>345</v>
      </c>
      <c r="V28" s="785" t="s">
        <v>344</v>
      </c>
      <c r="W28" s="785" t="s">
        <v>344</v>
      </c>
      <c r="X28" s="785" t="s">
        <v>344</v>
      </c>
      <c r="Y28" s="1260"/>
      <c r="Z28" s="1261"/>
      <c r="AA28" s="134" t="str">
        <f>IF($C29&lt;&gt;"","日","")</f>
        <v>日</v>
      </c>
      <c r="AB28" s="1264"/>
      <c r="AC28" s="1265"/>
      <c r="AD28" s="741" t="str">
        <f>IF($C29&lt;&gt;"","日","")</f>
        <v>日</v>
      </c>
      <c r="AE28" s="1264"/>
      <c r="AF28" s="1265"/>
      <c r="AG28" s="741" t="str">
        <f>IF($C29&lt;&gt;"","日","")</f>
        <v>日</v>
      </c>
      <c r="AH28" s="1261"/>
      <c r="AI28" s="1261"/>
      <c r="AJ28" s="594" t="str">
        <f>IF($C29&lt;&gt;"","日","")</f>
        <v>日</v>
      </c>
      <c r="AL28" s="1492"/>
      <c r="AM28" s="1398"/>
      <c r="AN28" s="1592"/>
      <c r="AO28" s="1593"/>
      <c r="AP28" s="1593"/>
      <c r="AQ28" s="1593"/>
      <c r="AR28" s="1593"/>
      <c r="AS28" s="1593"/>
      <c r="AT28" s="1594"/>
      <c r="AU28" s="103" t="s">
        <v>71</v>
      </c>
      <c r="AV28" s="104"/>
      <c r="AW28" s="1587"/>
      <c r="AX28" s="1588"/>
      <c r="AY28" s="1588"/>
      <c r="AZ28" s="1588"/>
      <c r="BA28" s="1588"/>
      <c r="BB28" s="758" t="s">
        <v>39</v>
      </c>
      <c r="BC28" s="1587"/>
      <c r="BD28" s="1588"/>
      <c r="BE28" s="1588"/>
      <c r="BF28" s="1588"/>
      <c r="BG28" s="1588"/>
      <c r="BH28" s="758" t="str">
        <f t="shared" si="0"/>
        <v>円</v>
      </c>
      <c r="BI28" s="1587"/>
      <c r="BJ28" s="1588"/>
      <c r="BK28" s="1588"/>
      <c r="BL28" s="1588"/>
      <c r="BM28" s="1588"/>
      <c r="BN28" s="758" t="str">
        <f t="shared" si="1"/>
        <v>円</v>
      </c>
      <c r="BO28" s="1601"/>
      <c r="BP28" s="1602"/>
      <c r="BQ28" s="1602"/>
      <c r="BR28" s="1602"/>
      <c r="BS28" s="1602"/>
      <c r="BT28" s="758" t="str">
        <f t="shared" si="2"/>
        <v>円</v>
      </c>
      <c r="BV28" s="701" t="str">
        <f>IF(AND(AN27&lt;&gt;"",AW28="",SUM(BC27:BT28)&lt;&gt;0),"←本来の支給額を入力してください","")</f>
        <v/>
      </c>
    </row>
    <row r="29" spans="1:74" ht="12.6" customHeight="1">
      <c r="A29" s="784">
        <v>28</v>
      </c>
      <c r="B29" s="1492"/>
      <c r="C29" s="1292">
        <v>44866</v>
      </c>
      <c r="D29" s="1293"/>
      <c r="E29" s="1293"/>
      <c r="F29" s="1294"/>
      <c r="G29" s="1298">
        <v>44866</v>
      </c>
      <c r="H29" s="1299"/>
      <c r="I29" s="675">
        <v>44882</v>
      </c>
      <c r="J29" s="675">
        <v>44883</v>
      </c>
      <c r="K29" s="675">
        <v>44884</v>
      </c>
      <c r="L29" s="675">
        <v>44885</v>
      </c>
      <c r="M29" s="675">
        <v>44886</v>
      </c>
      <c r="N29" s="675">
        <v>44887</v>
      </c>
      <c r="O29" s="675">
        <v>44888</v>
      </c>
      <c r="P29" s="675">
        <v>44889</v>
      </c>
      <c r="Q29" s="675">
        <v>44890</v>
      </c>
      <c r="R29" s="675">
        <v>44891</v>
      </c>
      <c r="S29" s="675">
        <v>44892</v>
      </c>
      <c r="T29" s="675">
        <v>44893</v>
      </c>
      <c r="U29" s="675">
        <v>44894</v>
      </c>
      <c r="V29" s="675">
        <v>44895</v>
      </c>
      <c r="W29" s="675" t="s">
        <v>354</v>
      </c>
      <c r="X29" s="676"/>
      <c r="Y29" s="1284">
        <v>17</v>
      </c>
      <c r="Z29" s="1270"/>
      <c r="AA29" s="352"/>
      <c r="AB29" s="1266">
        <v>8</v>
      </c>
      <c r="AC29" s="1267"/>
      <c r="AD29" s="773"/>
      <c r="AE29" s="1266">
        <v>5</v>
      </c>
      <c r="AF29" s="1267"/>
      <c r="AG29" s="773"/>
      <c r="AH29" s="1270">
        <v>0</v>
      </c>
      <c r="AI29" s="1270"/>
      <c r="AJ29" s="774"/>
      <c r="AL29" s="1492"/>
      <c r="AM29" s="1398"/>
      <c r="AN29" s="1589"/>
      <c r="AO29" s="1590"/>
      <c r="AP29" s="1590"/>
      <c r="AQ29" s="1590"/>
      <c r="AR29" s="1590"/>
      <c r="AS29" s="1590"/>
      <c r="AT29" s="1591"/>
      <c r="AU29" s="1282" t="s">
        <v>50</v>
      </c>
      <c r="AV29" s="1283"/>
      <c r="AW29" s="1273" t="s">
        <v>51</v>
      </c>
      <c r="AX29" s="1274"/>
      <c r="AY29" s="1274"/>
      <c r="AZ29" s="1274"/>
      <c r="BA29" s="1274"/>
      <c r="BB29" s="759"/>
      <c r="BC29" s="1587"/>
      <c r="BD29" s="1588"/>
      <c r="BE29" s="1588"/>
      <c r="BF29" s="1588"/>
      <c r="BG29" s="1588"/>
      <c r="BH29" s="759" t="str">
        <f t="shared" si="0"/>
        <v>円</v>
      </c>
      <c r="BI29" s="1587"/>
      <c r="BJ29" s="1588"/>
      <c r="BK29" s="1588"/>
      <c r="BL29" s="1588"/>
      <c r="BM29" s="1588"/>
      <c r="BN29" s="759" t="str">
        <f t="shared" si="1"/>
        <v>円</v>
      </c>
      <c r="BO29" s="1601"/>
      <c r="BP29" s="1602"/>
      <c r="BQ29" s="1602"/>
      <c r="BR29" s="1602"/>
      <c r="BS29" s="1602"/>
      <c r="BT29" s="759" t="str">
        <f t="shared" si="2"/>
        <v>円</v>
      </c>
    </row>
    <row r="30" spans="1:74" ht="12.6" customHeight="1">
      <c r="A30" s="784">
        <v>29</v>
      </c>
      <c r="B30" s="1492"/>
      <c r="C30" s="1295"/>
      <c r="D30" s="1296"/>
      <c r="E30" s="1296"/>
      <c r="F30" s="1297"/>
      <c r="G30" s="1300"/>
      <c r="H30" s="1301"/>
      <c r="I30" s="786" t="s">
        <v>346</v>
      </c>
      <c r="J30" s="786" t="s">
        <v>344</v>
      </c>
      <c r="K30" s="786" t="s">
        <v>344</v>
      </c>
      <c r="L30" s="786" t="s">
        <v>345</v>
      </c>
      <c r="M30" s="786" t="s">
        <v>344</v>
      </c>
      <c r="N30" s="786" t="s">
        <v>346</v>
      </c>
      <c r="O30" s="786" t="s">
        <v>345</v>
      </c>
      <c r="P30" s="786" t="s">
        <v>344</v>
      </c>
      <c r="Q30" s="786" t="s">
        <v>344</v>
      </c>
      <c r="R30" s="786" t="s">
        <v>344</v>
      </c>
      <c r="S30" s="786" t="s">
        <v>345</v>
      </c>
      <c r="T30" s="786" t="s">
        <v>346</v>
      </c>
      <c r="U30" s="786" t="s">
        <v>344</v>
      </c>
      <c r="V30" s="786" t="s">
        <v>344</v>
      </c>
      <c r="W30" s="786"/>
      <c r="X30" s="677"/>
      <c r="Y30" s="1285"/>
      <c r="Z30" s="1271"/>
      <c r="AA30" s="336" t="str">
        <f>IF($C29&lt;&gt;"","日","")</f>
        <v>日</v>
      </c>
      <c r="AB30" s="1268"/>
      <c r="AC30" s="1269"/>
      <c r="AD30" s="742" t="str">
        <f>IF($C29&lt;&gt;"","日","")</f>
        <v>日</v>
      </c>
      <c r="AE30" s="1268"/>
      <c r="AF30" s="1269"/>
      <c r="AG30" s="742" t="str">
        <f>IF($C29&lt;&gt;"","日","")</f>
        <v>日</v>
      </c>
      <c r="AH30" s="1271"/>
      <c r="AI30" s="1271"/>
      <c r="AJ30" s="595" t="str">
        <f>IF($C29&lt;&gt;"","日","")</f>
        <v>日</v>
      </c>
      <c r="AL30" s="1492"/>
      <c r="AM30" s="1398"/>
      <c r="AN30" s="1592"/>
      <c r="AO30" s="1593"/>
      <c r="AP30" s="1593"/>
      <c r="AQ30" s="1593"/>
      <c r="AR30" s="1593"/>
      <c r="AS30" s="1593"/>
      <c r="AT30" s="1594"/>
      <c r="AU30" s="101" t="s">
        <v>71</v>
      </c>
      <c r="AV30" s="102"/>
      <c r="AW30" s="1587"/>
      <c r="AX30" s="1588"/>
      <c r="AY30" s="1588"/>
      <c r="AZ30" s="1588"/>
      <c r="BA30" s="1588"/>
      <c r="BB30" s="757" t="s">
        <v>39</v>
      </c>
      <c r="BC30" s="1587"/>
      <c r="BD30" s="1588"/>
      <c r="BE30" s="1588"/>
      <c r="BF30" s="1588"/>
      <c r="BG30" s="1588"/>
      <c r="BH30" s="757" t="str">
        <f t="shared" si="0"/>
        <v>円</v>
      </c>
      <c r="BI30" s="1587"/>
      <c r="BJ30" s="1588"/>
      <c r="BK30" s="1588"/>
      <c r="BL30" s="1588"/>
      <c r="BM30" s="1588"/>
      <c r="BN30" s="757" t="str">
        <f t="shared" si="1"/>
        <v>円</v>
      </c>
      <c r="BO30" s="1601"/>
      <c r="BP30" s="1602"/>
      <c r="BQ30" s="1602"/>
      <c r="BR30" s="1602"/>
      <c r="BS30" s="1602"/>
      <c r="BT30" s="757" t="str">
        <f t="shared" si="2"/>
        <v>円</v>
      </c>
      <c r="BV30" s="701" t="str">
        <f>IF(AND(AN29&lt;&gt;"",AW30="",SUM(BC29:BT30)&lt;&gt;0),"←本来の支給額を入力してください","")</f>
        <v/>
      </c>
    </row>
    <row r="31" spans="1:74" ht="12.6" customHeight="1">
      <c r="A31" s="784">
        <v>30</v>
      </c>
      <c r="B31" s="1492"/>
      <c r="C31" s="589"/>
      <c r="D31" s="49"/>
      <c r="E31" s="18"/>
      <c r="F31" s="50"/>
      <c r="G31" s="18"/>
      <c r="H31" s="18"/>
      <c r="I31" s="673">
        <v>44896</v>
      </c>
      <c r="J31" s="673">
        <v>44897</v>
      </c>
      <c r="K31" s="673">
        <v>44898</v>
      </c>
      <c r="L31" s="673">
        <v>44899</v>
      </c>
      <c r="M31" s="673">
        <v>44900</v>
      </c>
      <c r="N31" s="673">
        <v>44901</v>
      </c>
      <c r="O31" s="673">
        <v>44902</v>
      </c>
      <c r="P31" s="673">
        <v>44903</v>
      </c>
      <c r="Q31" s="673">
        <v>44904</v>
      </c>
      <c r="R31" s="673">
        <v>44905</v>
      </c>
      <c r="S31" s="673">
        <v>44906</v>
      </c>
      <c r="T31" s="673">
        <v>44907</v>
      </c>
      <c r="U31" s="673">
        <v>44908</v>
      </c>
      <c r="V31" s="673">
        <v>44909</v>
      </c>
      <c r="W31" s="673">
        <v>44910</v>
      </c>
      <c r="X31" s="674">
        <v>44911</v>
      </c>
      <c r="Y31" s="1258">
        <v>4</v>
      </c>
      <c r="Z31" s="1259"/>
      <c r="AA31" s="403"/>
      <c r="AB31" s="1262">
        <v>9</v>
      </c>
      <c r="AC31" s="1263"/>
      <c r="AD31" s="740"/>
      <c r="AE31" s="1262">
        <v>0</v>
      </c>
      <c r="AF31" s="1263"/>
      <c r="AG31" s="740"/>
      <c r="AH31" s="1259">
        <v>18</v>
      </c>
      <c r="AI31" s="1259"/>
      <c r="AJ31" s="94"/>
      <c r="AL31" s="1492"/>
      <c r="AM31" s="1398"/>
      <c r="AN31" s="1589"/>
      <c r="AO31" s="1590"/>
      <c r="AP31" s="1590"/>
      <c r="AQ31" s="1590"/>
      <c r="AR31" s="1590"/>
      <c r="AS31" s="1590"/>
      <c r="AT31" s="1591"/>
      <c r="AU31" s="1282" t="s">
        <v>50</v>
      </c>
      <c r="AV31" s="1283"/>
      <c r="AW31" s="1378" t="s">
        <v>51</v>
      </c>
      <c r="AX31" s="1379"/>
      <c r="AY31" s="1379"/>
      <c r="AZ31" s="1379"/>
      <c r="BA31" s="1379"/>
      <c r="BB31" s="757"/>
      <c r="BC31" s="1581"/>
      <c r="BD31" s="1582"/>
      <c r="BE31" s="1582"/>
      <c r="BF31" s="1582"/>
      <c r="BG31" s="1582"/>
      <c r="BH31" s="757" t="str">
        <f t="shared" si="0"/>
        <v>円</v>
      </c>
      <c r="BI31" s="1581"/>
      <c r="BJ31" s="1582"/>
      <c r="BK31" s="1582"/>
      <c r="BL31" s="1582"/>
      <c r="BM31" s="1582"/>
      <c r="BN31" s="757" t="str">
        <f t="shared" si="1"/>
        <v>円</v>
      </c>
      <c r="BO31" s="1597"/>
      <c r="BP31" s="1598"/>
      <c r="BQ31" s="1598"/>
      <c r="BR31" s="1598"/>
      <c r="BS31" s="1598"/>
      <c r="BT31" s="757" t="str">
        <f t="shared" si="2"/>
        <v>円</v>
      </c>
    </row>
    <row r="32" spans="1:74" ht="12.6" customHeight="1">
      <c r="A32" s="784">
        <v>31</v>
      </c>
      <c r="B32" s="1492"/>
      <c r="C32" s="57"/>
      <c r="D32" s="35"/>
      <c r="E32" s="528" t="s">
        <v>355</v>
      </c>
      <c r="F32" s="590"/>
      <c r="G32" s="528" t="s">
        <v>356</v>
      </c>
      <c r="H32" s="528"/>
      <c r="I32" s="785" t="s">
        <v>344</v>
      </c>
      <c r="J32" s="785" t="s">
        <v>344</v>
      </c>
      <c r="K32" s="785" t="s">
        <v>344</v>
      </c>
      <c r="L32" s="785" t="s">
        <v>345</v>
      </c>
      <c r="M32" s="785" t="s">
        <v>344</v>
      </c>
      <c r="N32" s="785" t="s">
        <v>347</v>
      </c>
      <c r="O32" s="785" t="s">
        <v>347</v>
      </c>
      <c r="P32" s="785" t="s">
        <v>347</v>
      </c>
      <c r="Q32" s="785" t="s">
        <v>345</v>
      </c>
      <c r="R32" s="785" t="s">
        <v>345</v>
      </c>
      <c r="S32" s="785" t="s">
        <v>345</v>
      </c>
      <c r="T32" s="785" t="s">
        <v>347</v>
      </c>
      <c r="U32" s="785" t="s">
        <v>347</v>
      </c>
      <c r="V32" s="785" t="s">
        <v>347</v>
      </c>
      <c r="W32" s="785" t="s">
        <v>347</v>
      </c>
      <c r="X32" s="785" t="s">
        <v>347</v>
      </c>
      <c r="Y32" s="1260"/>
      <c r="Z32" s="1261"/>
      <c r="AA32" s="134" t="str">
        <f>IF($C33&lt;&gt;"","日","")</f>
        <v>日</v>
      </c>
      <c r="AB32" s="1264"/>
      <c r="AC32" s="1265"/>
      <c r="AD32" s="741" t="str">
        <f>IF($C33&lt;&gt;"","日","")</f>
        <v>日</v>
      </c>
      <c r="AE32" s="1264"/>
      <c r="AF32" s="1265"/>
      <c r="AG32" s="741" t="str">
        <f>IF($C33&lt;&gt;"","日","")</f>
        <v>日</v>
      </c>
      <c r="AH32" s="1261"/>
      <c r="AI32" s="1261"/>
      <c r="AJ32" s="594" t="str">
        <f>IF($C33&lt;&gt;"","日","")</f>
        <v>日</v>
      </c>
      <c r="AL32" s="1492"/>
      <c r="AM32" s="1398"/>
      <c r="AN32" s="1607"/>
      <c r="AO32" s="1608"/>
      <c r="AP32" s="1608"/>
      <c r="AQ32" s="1608"/>
      <c r="AR32" s="1608"/>
      <c r="AS32" s="1608"/>
      <c r="AT32" s="1609"/>
      <c r="AU32" s="105" t="s">
        <v>71</v>
      </c>
      <c r="AV32" s="106"/>
      <c r="AW32" s="1603"/>
      <c r="AX32" s="1604"/>
      <c r="AY32" s="1604"/>
      <c r="AZ32" s="1604"/>
      <c r="BA32" s="1604"/>
      <c r="BB32" s="760" t="s">
        <v>39</v>
      </c>
      <c r="BC32" s="1603"/>
      <c r="BD32" s="1604"/>
      <c r="BE32" s="1604"/>
      <c r="BF32" s="1604"/>
      <c r="BG32" s="1604"/>
      <c r="BH32" s="760" t="str">
        <f t="shared" si="0"/>
        <v>円</v>
      </c>
      <c r="BI32" s="1603"/>
      <c r="BJ32" s="1604"/>
      <c r="BK32" s="1604"/>
      <c r="BL32" s="1604"/>
      <c r="BM32" s="1604"/>
      <c r="BN32" s="760" t="str">
        <f t="shared" si="1"/>
        <v>円</v>
      </c>
      <c r="BO32" s="1605"/>
      <c r="BP32" s="1606"/>
      <c r="BQ32" s="1606"/>
      <c r="BR32" s="1606"/>
      <c r="BS32" s="1606"/>
      <c r="BT32" s="760" t="str">
        <f t="shared" si="2"/>
        <v>円</v>
      </c>
      <c r="BV32" s="701" t="str">
        <f>IF(AND(AN31&lt;&gt;"",AW32="",SUM(BC31:BT32)&lt;&gt;0),"←本来の支給額を入力してください","")</f>
        <v/>
      </c>
    </row>
    <row r="33" spans="1:74" ht="12.6" customHeight="1">
      <c r="A33" s="784">
        <v>32</v>
      </c>
      <c r="B33" s="1492"/>
      <c r="C33" s="1292">
        <v>44896</v>
      </c>
      <c r="D33" s="1293"/>
      <c r="E33" s="1293"/>
      <c r="F33" s="1294"/>
      <c r="G33" s="1298">
        <v>44896</v>
      </c>
      <c r="H33" s="1299"/>
      <c r="I33" s="675">
        <v>44912</v>
      </c>
      <c r="J33" s="675">
        <v>44913</v>
      </c>
      <c r="K33" s="675">
        <v>44914</v>
      </c>
      <c r="L33" s="675">
        <v>44915</v>
      </c>
      <c r="M33" s="675">
        <v>44916</v>
      </c>
      <c r="N33" s="675">
        <v>44917</v>
      </c>
      <c r="O33" s="675">
        <v>44918</v>
      </c>
      <c r="P33" s="675">
        <v>44919</v>
      </c>
      <c r="Q33" s="675">
        <v>44920</v>
      </c>
      <c r="R33" s="675">
        <v>44921</v>
      </c>
      <c r="S33" s="675">
        <v>44922</v>
      </c>
      <c r="T33" s="675">
        <v>44923</v>
      </c>
      <c r="U33" s="675">
        <v>44924</v>
      </c>
      <c r="V33" s="675">
        <v>44925</v>
      </c>
      <c r="W33" s="675">
        <v>44926</v>
      </c>
      <c r="X33" s="676"/>
      <c r="Y33" s="1284">
        <v>4</v>
      </c>
      <c r="Z33" s="1270"/>
      <c r="AA33" s="352"/>
      <c r="AB33" s="1266">
        <v>9</v>
      </c>
      <c r="AC33" s="1267"/>
      <c r="AD33" s="773"/>
      <c r="AE33" s="1266">
        <v>0</v>
      </c>
      <c r="AF33" s="1267"/>
      <c r="AG33" s="773"/>
      <c r="AH33" s="1270">
        <v>18</v>
      </c>
      <c r="AI33" s="1270"/>
      <c r="AJ33" s="774"/>
      <c r="AL33" s="1492"/>
      <c r="AM33" s="1426" t="s">
        <v>80</v>
      </c>
      <c r="AN33" s="1427"/>
      <c r="AO33" s="1427"/>
      <c r="AP33" s="1427"/>
      <c r="AQ33" s="1427"/>
      <c r="AR33" s="1427"/>
      <c r="AS33" s="1427"/>
      <c r="AT33" s="1427"/>
      <c r="AU33" s="1427"/>
      <c r="AV33" s="1428"/>
      <c r="AW33" s="1432" t="s">
        <v>52</v>
      </c>
      <c r="AX33" s="1433"/>
      <c r="AY33" s="1433"/>
      <c r="AZ33" s="1433"/>
      <c r="BA33" s="1433"/>
      <c r="BB33" s="1434"/>
      <c r="BC33" s="1438"/>
      <c r="BD33" s="1439"/>
      <c r="BE33" s="1439"/>
      <c r="BF33" s="1439"/>
      <c r="BG33" s="1439"/>
      <c r="BH33" s="756"/>
      <c r="BI33" s="1438"/>
      <c r="BJ33" s="1439"/>
      <c r="BK33" s="1439"/>
      <c r="BL33" s="1439"/>
      <c r="BM33" s="1439"/>
      <c r="BN33" s="756"/>
      <c r="BO33" s="1438"/>
      <c r="BP33" s="1439"/>
      <c r="BQ33" s="1439"/>
      <c r="BR33" s="1439"/>
      <c r="BS33" s="1439"/>
      <c r="BT33" s="756" t="str">
        <f t="shared" si="2"/>
        <v>円</v>
      </c>
      <c r="BV33" s="755"/>
    </row>
    <row r="34" spans="1:74" ht="12.6" customHeight="1">
      <c r="A34" s="784">
        <v>33</v>
      </c>
      <c r="B34" s="1492"/>
      <c r="C34" s="1295"/>
      <c r="D34" s="1296"/>
      <c r="E34" s="1296"/>
      <c r="F34" s="1297"/>
      <c r="G34" s="1300"/>
      <c r="H34" s="1301"/>
      <c r="I34" s="786" t="s">
        <v>345</v>
      </c>
      <c r="J34" s="786" t="s">
        <v>345</v>
      </c>
      <c r="K34" s="786" t="s">
        <v>347</v>
      </c>
      <c r="L34" s="786" t="s">
        <v>347</v>
      </c>
      <c r="M34" s="786" t="s">
        <v>347</v>
      </c>
      <c r="N34" s="786" t="s">
        <v>347</v>
      </c>
      <c r="O34" s="786" t="s">
        <v>347</v>
      </c>
      <c r="P34" s="786" t="s">
        <v>345</v>
      </c>
      <c r="Q34" s="786" t="s">
        <v>345</v>
      </c>
      <c r="R34" s="786" t="s">
        <v>347</v>
      </c>
      <c r="S34" s="786" t="s">
        <v>347</v>
      </c>
      <c r="T34" s="786" t="s">
        <v>347</v>
      </c>
      <c r="U34" s="786" t="s">
        <v>347</v>
      </c>
      <c r="V34" s="786" t="s">
        <v>347</v>
      </c>
      <c r="W34" s="786" t="s">
        <v>345</v>
      </c>
      <c r="X34" s="677"/>
      <c r="Y34" s="1285"/>
      <c r="Z34" s="1271"/>
      <c r="AA34" s="336" t="str">
        <f>IF($C33&lt;&gt;"","日","")</f>
        <v>日</v>
      </c>
      <c r="AB34" s="1268"/>
      <c r="AC34" s="1269"/>
      <c r="AD34" s="742" t="str">
        <f>IF($C33&lt;&gt;"","日","")</f>
        <v>日</v>
      </c>
      <c r="AE34" s="1268"/>
      <c r="AF34" s="1269"/>
      <c r="AG34" s="742" t="str">
        <f>IF($C33&lt;&gt;"","日","")</f>
        <v>日</v>
      </c>
      <c r="AH34" s="1271"/>
      <c r="AI34" s="1271"/>
      <c r="AJ34" s="595" t="str">
        <f>IF($C33&lt;&gt;"","日","")</f>
        <v>日</v>
      </c>
      <c r="AL34" s="1492"/>
      <c r="AM34" s="1429"/>
      <c r="AN34" s="1430"/>
      <c r="AO34" s="1430"/>
      <c r="AP34" s="1430"/>
      <c r="AQ34" s="1430"/>
      <c r="AR34" s="1430"/>
      <c r="AS34" s="1430"/>
      <c r="AT34" s="1430"/>
      <c r="AU34" s="1430"/>
      <c r="AV34" s="1431"/>
      <c r="AW34" s="1435"/>
      <c r="AX34" s="1436"/>
      <c r="AY34" s="1436"/>
      <c r="AZ34" s="1436"/>
      <c r="BA34" s="1436"/>
      <c r="BB34" s="1437"/>
      <c r="BC34" s="1615"/>
      <c r="BD34" s="1616"/>
      <c r="BE34" s="1616"/>
      <c r="BF34" s="1616"/>
      <c r="BG34" s="1616"/>
      <c r="BH34" s="759" t="str">
        <f t="shared" si="0"/>
        <v>円</v>
      </c>
      <c r="BI34" s="1615"/>
      <c r="BJ34" s="1616"/>
      <c r="BK34" s="1616"/>
      <c r="BL34" s="1616"/>
      <c r="BM34" s="1616"/>
      <c r="BN34" s="759" t="str">
        <f t="shared" si="1"/>
        <v>円</v>
      </c>
      <c r="BO34" s="1615"/>
      <c r="BP34" s="1616"/>
      <c r="BQ34" s="1616"/>
      <c r="BR34" s="1616"/>
      <c r="BS34" s="1616"/>
      <c r="BT34" s="759" t="str">
        <f t="shared" si="2"/>
        <v>円</v>
      </c>
    </row>
    <row r="35" spans="1:74" ht="12.6" customHeight="1">
      <c r="A35" s="784">
        <v>34</v>
      </c>
      <c r="B35" s="1492"/>
      <c r="C35" s="589"/>
      <c r="D35" s="49"/>
      <c r="E35" s="18"/>
      <c r="F35" s="50"/>
      <c r="G35" s="18"/>
      <c r="H35" s="18"/>
      <c r="I35" s="673">
        <v>44927</v>
      </c>
      <c r="J35" s="673">
        <v>44928</v>
      </c>
      <c r="K35" s="673">
        <v>44929</v>
      </c>
      <c r="L35" s="673">
        <v>44930</v>
      </c>
      <c r="M35" s="673">
        <v>44931</v>
      </c>
      <c r="N35" s="673">
        <v>44932</v>
      </c>
      <c r="O35" s="673">
        <v>44933</v>
      </c>
      <c r="P35" s="673">
        <v>44934</v>
      </c>
      <c r="Q35" s="673">
        <v>44935</v>
      </c>
      <c r="R35" s="673">
        <v>44936</v>
      </c>
      <c r="S35" s="673">
        <v>44937</v>
      </c>
      <c r="T35" s="673">
        <v>44938</v>
      </c>
      <c r="U35" s="673">
        <v>44939</v>
      </c>
      <c r="V35" s="673">
        <v>44940</v>
      </c>
      <c r="W35" s="673">
        <v>44941</v>
      </c>
      <c r="X35" s="674">
        <v>44942</v>
      </c>
      <c r="Y35" s="1258">
        <v>0</v>
      </c>
      <c r="Z35" s="1259"/>
      <c r="AA35" s="403"/>
      <c r="AB35" s="1262">
        <v>9</v>
      </c>
      <c r="AC35" s="1263"/>
      <c r="AD35" s="740"/>
      <c r="AE35" s="1262">
        <v>0</v>
      </c>
      <c r="AF35" s="1263"/>
      <c r="AG35" s="740"/>
      <c r="AH35" s="1259">
        <f>31-9</f>
        <v>22</v>
      </c>
      <c r="AI35" s="1259"/>
      <c r="AJ35" s="94"/>
      <c r="AL35" s="1492"/>
      <c r="AM35" s="629"/>
      <c r="AN35" s="630"/>
      <c r="AO35" s="630"/>
      <c r="AP35" s="630"/>
      <c r="AQ35" s="1617"/>
      <c r="AR35" s="1427"/>
      <c r="AS35" s="1427"/>
      <c r="AT35" s="1427"/>
      <c r="AU35" s="1427"/>
      <c r="AV35" s="1428"/>
      <c r="AW35" s="1618"/>
      <c r="AX35" s="1619"/>
      <c r="AY35" s="1619"/>
      <c r="AZ35" s="1619"/>
      <c r="BA35" s="1619"/>
      <c r="BB35" s="761"/>
      <c r="BC35" s="1438"/>
      <c r="BD35" s="1439"/>
      <c r="BE35" s="1439"/>
      <c r="BF35" s="1439"/>
      <c r="BG35" s="1439"/>
      <c r="BH35" s="756"/>
      <c r="BI35" s="1438"/>
      <c r="BJ35" s="1439"/>
      <c r="BK35" s="1439"/>
      <c r="BL35" s="1439"/>
      <c r="BM35" s="1439"/>
      <c r="BN35" s="756"/>
      <c r="BO35" s="1438"/>
      <c r="BP35" s="1439"/>
      <c r="BQ35" s="1439"/>
      <c r="BR35" s="1439"/>
      <c r="BS35" s="1439"/>
      <c r="BT35" s="756"/>
      <c r="BV35" s="755"/>
    </row>
    <row r="36" spans="1:74" ht="12.6" customHeight="1">
      <c r="A36" s="784">
        <v>35</v>
      </c>
      <c r="B36" s="1492"/>
      <c r="C36" s="57"/>
      <c r="D36" s="35"/>
      <c r="E36" s="528" t="s">
        <v>355</v>
      </c>
      <c r="F36" s="590"/>
      <c r="G36" s="528" t="s">
        <v>356</v>
      </c>
      <c r="H36" s="528"/>
      <c r="I36" s="785" t="s">
        <v>345</v>
      </c>
      <c r="J36" s="785" t="s">
        <v>347</v>
      </c>
      <c r="K36" s="785" t="s">
        <v>347</v>
      </c>
      <c r="L36" s="785" t="s">
        <v>347</v>
      </c>
      <c r="M36" s="785" t="s">
        <v>347</v>
      </c>
      <c r="N36" s="785" t="s">
        <v>347</v>
      </c>
      <c r="O36" s="785" t="s">
        <v>345</v>
      </c>
      <c r="P36" s="785" t="s">
        <v>345</v>
      </c>
      <c r="Q36" s="785" t="s">
        <v>347</v>
      </c>
      <c r="R36" s="785" t="s">
        <v>347</v>
      </c>
      <c r="S36" s="785" t="s">
        <v>347</v>
      </c>
      <c r="T36" s="785" t="s">
        <v>347</v>
      </c>
      <c r="U36" s="785" t="s">
        <v>347</v>
      </c>
      <c r="V36" s="785" t="s">
        <v>345</v>
      </c>
      <c r="W36" s="785" t="s">
        <v>345</v>
      </c>
      <c r="X36" s="785" t="s">
        <v>347</v>
      </c>
      <c r="Y36" s="1260"/>
      <c r="Z36" s="1261"/>
      <c r="AA36" s="134" t="str">
        <f>IF($C37&lt;&gt;"","日","")</f>
        <v>日</v>
      </c>
      <c r="AB36" s="1264"/>
      <c r="AC36" s="1265"/>
      <c r="AD36" s="741" t="str">
        <f>IF($C37&lt;&gt;"","日","")</f>
        <v>日</v>
      </c>
      <c r="AE36" s="1264"/>
      <c r="AF36" s="1265"/>
      <c r="AG36" s="741" t="str">
        <f>IF($C37&lt;&gt;"","日","")</f>
        <v>日</v>
      </c>
      <c r="AH36" s="1261"/>
      <c r="AI36" s="1261"/>
      <c r="AJ36" s="594" t="str">
        <f>IF($C37&lt;&gt;"","日","")</f>
        <v>日</v>
      </c>
      <c r="AL36" s="1492"/>
      <c r="AM36" s="678" t="s">
        <v>331</v>
      </c>
      <c r="AN36" s="679"/>
      <c r="AO36" s="679"/>
      <c r="AP36" s="679"/>
      <c r="AQ36" s="1696"/>
      <c r="AR36" s="1697"/>
      <c r="AS36" s="1697"/>
      <c r="AT36" s="1697"/>
      <c r="AU36" s="1697"/>
      <c r="AV36" s="1698"/>
      <c r="AW36" s="1613"/>
      <c r="AX36" s="1614"/>
      <c r="AY36" s="1614"/>
      <c r="AZ36" s="1614"/>
      <c r="BA36" s="1614"/>
      <c r="BB36" s="762" t="s">
        <v>39</v>
      </c>
      <c r="BC36" s="1613"/>
      <c r="BD36" s="1614"/>
      <c r="BE36" s="1614"/>
      <c r="BF36" s="1614"/>
      <c r="BG36" s="1614"/>
      <c r="BH36" s="762" t="str">
        <f t="shared" si="0"/>
        <v>円</v>
      </c>
      <c r="BI36" s="1613"/>
      <c r="BJ36" s="1614"/>
      <c r="BK36" s="1614"/>
      <c r="BL36" s="1614"/>
      <c r="BM36" s="1614"/>
      <c r="BN36" s="762" t="str">
        <f t="shared" si="1"/>
        <v>円</v>
      </c>
      <c r="BO36" s="1613"/>
      <c r="BP36" s="1614"/>
      <c r="BQ36" s="1614"/>
      <c r="BR36" s="1614"/>
      <c r="BS36" s="1614"/>
      <c r="BT36" s="762" t="str">
        <f>IF(BO$17&lt;&gt;"","円","")</f>
        <v>円</v>
      </c>
      <c r="BV36" s="755"/>
    </row>
    <row r="37" spans="1:74" ht="12.6" customHeight="1">
      <c r="A37" s="784">
        <v>36</v>
      </c>
      <c r="B37" s="1492"/>
      <c r="C37" s="1292">
        <v>44927</v>
      </c>
      <c r="D37" s="1293"/>
      <c r="E37" s="1293"/>
      <c r="F37" s="1294"/>
      <c r="G37" s="1298">
        <v>44927</v>
      </c>
      <c r="H37" s="1299"/>
      <c r="I37" s="675">
        <v>44943</v>
      </c>
      <c r="J37" s="675">
        <v>44944</v>
      </c>
      <c r="K37" s="675">
        <v>44945</v>
      </c>
      <c r="L37" s="675">
        <v>44946</v>
      </c>
      <c r="M37" s="675">
        <v>44947</v>
      </c>
      <c r="N37" s="675">
        <v>44948</v>
      </c>
      <c r="O37" s="675">
        <v>44949</v>
      </c>
      <c r="P37" s="675">
        <v>44950</v>
      </c>
      <c r="Q37" s="675">
        <v>44951</v>
      </c>
      <c r="R37" s="675">
        <v>44952</v>
      </c>
      <c r="S37" s="675">
        <v>44953</v>
      </c>
      <c r="T37" s="675">
        <v>44954</v>
      </c>
      <c r="U37" s="675">
        <v>44955</v>
      </c>
      <c r="V37" s="675">
        <v>44956</v>
      </c>
      <c r="W37" s="675">
        <v>44957</v>
      </c>
      <c r="X37" s="676"/>
      <c r="Y37" s="1284">
        <v>0</v>
      </c>
      <c r="Z37" s="1270"/>
      <c r="AA37" s="352"/>
      <c r="AB37" s="1266">
        <v>9</v>
      </c>
      <c r="AC37" s="1267"/>
      <c r="AD37" s="773"/>
      <c r="AE37" s="1266">
        <v>0</v>
      </c>
      <c r="AF37" s="1267"/>
      <c r="AG37" s="773"/>
      <c r="AH37" s="1270">
        <v>22</v>
      </c>
      <c r="AI37" s="1270"/>
      <c r="AJ37" s="774"/>
      <c r="AL37" s="1492"/>
      <c r="AM37" s="678" t="s">
        <v>280</v>
      </c>
      <c r="AN37" s="679"/>
      <c r="AO37" s="679"/>
      <c r="AP37" s="679"/>
      <c r="AQ37" s="1620"/>
      <c r="AR37" s="1621"/>
      <c r="AS37" s="1621"/>
      <c r="AT37" s="1621"/>
      <c r="AU37" s="1621"/>
      <c r="AV37" s="1622"/>
      <c r="AW37" s="1623"/>
      <c r="AX37" s="1624"/>
      <c r="AY37" s="1624"/>
      <c r="AZ37" s="1624"/>
      <c r="BA37" s="1624"/>
      <c r="BB37" s="763"/>
      <c r="BC37" s="1581"/>
      <c r="BD37" s="1582"/>
      <c r="BE37" s="1582"/>
      <c r="BF37" s="1582"/>
      <c r="BG37" s="1582"/>
      <c r="BH37" s="763"/>
      <c r="BI37" s="1581"/>
      <c r="BJ37" s="1582"/>
      <c r="BK37" s="1582"/>
      <c r="BL37" s="1582"/>
      <c r="BM37" s="1582"/>
      <c r="BN37" s="763"/>
      <c r="BO37" s="1581"/>
      <c r="BP37" s="1582"/>
      <c r="BQ37" s="1582"/>
      <c r="BR37" s="1582"/>
      <c r="BS37" s="1582"/>
      <c r="BT37" s="763"/>
      <c r="BV37" s="755"/>
    </row>
    <row r="38" spans="1:74" ht="12.6" customHeight="1">
      <c r="A38" s="784">
        <v>37</v>
      </c>
      <c r="B38" s="1492"/>
      <c r="C38" s="1295"/>
      <c r="D38" s="1296"/>
      <c r="E38" s="1296"/>
      <c r="F38" s="1297"/>
      <c r="G38" s="1300"/>
      <c r="H38" s="1301"/>
      <c r="I38" s="786" t="s">
        <v>347</v>
      </c>
      <c r="J38" s="786" t="s">
        <v>347</v>
      </c>
      <c r="K38" s="786" t="s">
        <v>347</v>
      </c>
      <c r="L38" s="786" t="s">
        <v>347</v>
      </c>
      <c r="M38" s="786" t="s">
        <v>345</v>
      </c>
      <c r="N38" s="786" t="s">
        <v>345</v>
      </c>
      <c r="O38" s="786" t="s">
        <v>347</v>
      </c>
      <c r="P38" s="786" t="s">
        <v>347</v>
      </c>
      <c r="Q38" s="786" t="s">
        <v>347</v>
      </c>
      <c r="R38" s="786" t="s">
        <v>347</v>
      </c>
      <c r="S38" s="786" t="s">
        <v>347</v>
      </c>
      <c r="T38" s="786" t="s">
        <v>345</v>
      </c>
      <c r="U38" s="786" t="s">
        <v>345</v>
      </c>
      <c r="V38" s="786" t="s">
        <v>347</v>
      </c>
      <c r="W38" s="786" t="s">
        <v>347</v>
      </c>
      <c r="X38" s="677"/>
      <c r="Y38" s="1285"/>
      <c r="Z38" s="1271"/>
      <c r="AA38" s="336" t="str">
        <f>IF($C37&lt;&gt;"","日","")</f>
        <v>日</v>
      </c>
      <c r="AB38" s="1268"/>
      <c r="AC38" s="1269"/>
      <c r="AD38" s="742" t="str">
        <f>IF($C37&lt;&gt;"","日","")</f>
        <v>日</v>
      </c>
      <c r="AE38" s="1268"/>
      <c r="AF38" s="1269"/>
      <c r="AG38" s="742" t="str">
        <f>IF($C37&lt;&gt;"","日","")</f>
        <v>日</v>
      </c>
      <c r="AH38" s="1271"/>
      <c r="AI38" s="1271"/>
      <c r="AJ38" s="595" t="str">
        <f>IF($C37&lt;&gt;"","日","")</f>
        <v>日</v>
      </c>
      <c r="AL38" s="1492"/>
      <c r="AM38" s="110"/>
      <c r="AN38" s="111"/>
      <c r="AO38" s="111"/>
      <c r="AP38" s="111"/>
      <c r="AQ38" s="1625"/>
      <c r="AR38" s="1626"/>
      <c r="AS38" s="1626"/>
      <c r="AT38" s="1626"/>
      <c r="AU38" s="1626"/>
      <c r="AV38" s="1627"/>
      <c r="AW38" s="1628"/>
      <c r="AX38" s="1629"/>
      <c r="AY38" s="1629"/>
      <c r="AZ38" s="1629"/>
      <c r="BA38" s="1629"/>
      <c r="BB38" s="764" t="s">
        <v>39</v>
      </c>
      <c r="BC38" s="1628"/>
      <c r="BD38" s="1629"/>
      <c r="BE38" s="1629"/>
      <c r="BF38" s="1629"/>
      <c r="BG38" s="1629"/>
      <c r="BH38" s="764" t="str">
        <f t="shared" si="0"/>
        <v>円</v>
      </c>
      <c r="BI38" s="1628"/>
      <c r="BJ38" s="1629"/>
      <c r="BK38" s="1629"/>
      <c r="BL38" s="1629"/>
      <c r="BM38" s="1629"/>
      <c r="BN38" s="764" t="str">
        <f t="shared" si="1"/>
        <v>円</v>
      </c>
      <c r="BO38" s="1628"/>
      <c r="BP38" s="1629"/>
      <c r="BQ38" s="1629"/>
      <c r="BR38" s="1629"/>
      <c r="BS38" s="1629"/>
      <c r="BT38" s="764" t="str">
        <f t="shared" si="2"/>
        <v>円</v>
      </c>
      <c r="BV38" s="755"/>
    </row>
    <row r="39" spans="1:74" ht="12.6" customHeight="1">
      <c r="A39" s="784">
        <v>38</v>
      </c>
      <c r="B39" s="1492"/>
      <c r="C39" s="589"/>
      <c r="D39" s="49"/>
      <c r="E39" s="18"/>
      <c r="F39" s="50"/>
      <c r="G39" s="18"/>
      <c r="H39" s="18"/>
      <c r="I39" s="673">
        <v>44958</v>
      </c>
      <c r="J39" s="673">
        <v>44959</v>
      </c>
      <c r="K39" s="673">
        <v>44960</v>
      </c>
      <c r="L39" s="673">
        <v>44961</v>
      </c>
      <c r="M39" s="673">
        <v>44962</v>
      </c>
      <c r="N39" s="673">
        <v>44963</v>
      </c>
      <c r="O39" s="673">
        <v>44964</v>
      </c>
      <c r="P39" s="673">
        <v>44965</v>
      </c>
      <c r="Q39" s="673">
        <v>44966</v>
      </c>
      <c r="R39" s="673">
        <v>44967</v>
      </c>
      <c r="S39" s="673">
        <v>44968</v>
      </c>
      <c r="T39" s="673">
        <v>44969</v>
      </c>
      <c r="U39" s="673">
        <v>44970</v>
      </c>
      <c r="V39" s="673">
        <v>44971</v>
      </c>
      <c r="W39" s="673">
        <v>44972</v>
      </c>
      <c r="X39" s="674">
        <v>44973</v>
      </c>
      <c r="Y39" s="1258">
        <v>0</v>
      </c>
      <c r="Z39" s="1259"/>
      <c r="AA39" s="403"/>
      <c r="AB39" s="1262">
        <v>6</v>
      </c>
      <c r="AC39" s="1263"/>
      <c r="AD39" s="740"/>
      <c r="AE39" s="1262">
        <v>0</v>
      </c>
      <c r="AF39" s="1263"/>
      <c r="AG39" s="740"/>
      <c r="AH39" s="1259">
        <f>24-6</f>
        <v>18</v>
      </c>
      <c r="AI39" s="1259"/>
      <c r="AJ39" s="94"/>
      <c r="AL39" s="1492"/>
      <c r="AM39" s="107" t="s">
        <v>38</v>
      </c>
      <c r="AN39" s="108"/>
      <c r="AO39" s="108"/>
      <c r="AP39" s="108"/>
      <c r="AQ39" s="108"/>
      <c r="AR39" s="112"/>
      <c r="AS39" s="112"/>
      <c r="AT39" s="112"/>
      <c r="AU39" s="112"/>
      <c r="AV39" s="113"/>
      <c r="AW39" s="1461"/>
      <c r="AX39" s="1462"/>
      <c r="AY39" s="1462"/>
      <c r="AZ39" s="1462"/>
      <c r="BA39" s="1462"/>
      <c r="BB39" s="765"/>
      <c r="BC39" s="1438">
        <v>185420</v>
      </c>
      <c r="BD39" s="1439"/>
      <c r="BE39" s="1439"/>
      <c r="BF39" s="1439"/>
      <c r="BG39" s="1439"/>
      <c r="BH39" s="765"/>
      <c r="BI39" s="1438">
        <v>193340</v>
      </c>
      <c r="BJ39" s="1439"/>
      <c r="BK39" s="1439"/>
      <c r="BL39" s="1439"/>
      <c r="BM39" s="1439"/>
      <c r="BN39" s="765"/>
      <c r="BO39" s="1438">
        <v>40961</v>
      </c>
      <c r="BP39" s="1439"/>
      <c r="BQ39" s="1439"/>
      <c r="BR39" s="1439"/>
      <c r="BS39" s="1439"/>
      <c r="BT39" s="765"/>
      <c r="BV39" s="755"/>
    </row>
    <row r="40" spans="1:74" ht="12.6" customHeight="1">
      <c r="A40" s="784">
        <v>39</v>
      </c>
      <c r="B40" s="1492"/>
      <c r="C40" s="57"/>
      <c r="D40" s="35"/>
      <c r="E40" s="528" t="s">
        <v>355</v>
      </c>
      <c r="F40" s="590"/>
      <c r="G40" s="528" t="s">
        <v>356</v>
      </c>
      <c r="H40" s="528"/>
      <c r="I40" s="785" t="s">
        <v>347</v>
      </c>
      <c r="J40" s="785" t="s">
        <v>347</v>
      </c>
      <c r="K40" s="785" t="s">
        <v>347</v>
      </c>
      <c r="L40" s="785" t="s">
        <v>345</v>
      </c>
      <c r="M40" s="785" t="s">
        <v>345</v>
      </c>
      <c r="N40" s="785" t="s">
        <v>347</v>
      </c>
      <c r="O40" s="785" t="s">
        <v>347</v>
      </c>
      <c r="P40" s="785" t="s">
        <v>347</v>
      </c>
      <c r="Q40" s="785" t="s">
        <v>347</v>
      </c>
      <c r="R40" s="785" t="s">
        <v>347</v>
      </c>
      <c r="S40" s="785" t="s">
        <v>345</v>
      </c>
      <c r="T40" s="785" t="s">
        <v>345</v>
      </c>
      <c r="U40" s="785" t="s">
        <v>347</v>
      </c>
      <c r="V40" s="785" t="s">
        <v>347</v>
      </c>
      <c r="W40" s="785" t="s">
        <v>347</v>
      </c>
      <c r="X40" s="785" t="s">
        <v>347</v>
      </c>
      <c r="Y40" s="1260"/>
      <c r="Z40" s="1261"/>
      <c r="AA40" s="134" t="str">
        <f>IF($C41&lt;&gt;"","日","")</f>
        <v>日</v>
      </c>
      <c r="AB40" s="1264"/>
      <c r="AC40" s="1265"/>
      <c r="AD40" s="741" t="str">
        <f>IF($C41&lt;&gt;"","日","")</f>
        <v>日</v>
      </c>
      <c r="AE40" s="1264"/>
      <c r="AF40" s="1265"/>
      <c r="AG40" s="741" t="str">
        <f>IF($C41&lt;&gt;"","日","")</f>
        <v>日</v>
      </c>
      <c r="AH40" s="1261"/>
      <c r="AI40" s="1261"/>
      <c r="AJ40" s="594" t="str">
        <f>IF($C41&lt;&gt;"","日","")</f>
        <v>日</v>
      </c>
      <c r="AL40" s="1492"/>
      <c r="AM40" s="110"/>
      <c r="AN40" s="111"/>
      <c r="AO40" s="111"/>
      <c r="AP40" s="111"/>
      <c r="AQ40" s="111"/>
      <c r="AR40" s="114"/>
      <c r="AS40" s="114"/>
      <c r="AT40" s="114"/>
      <c r="AU40" s="114"/>
      <c r="AV40" s="115"/>
      <c r="AW40" s="1463"/>
      <c r="AX40" s="1464"/>
      <c r="AY40" s="1464"/>
      <c r="AZ40" s="1464"/>
      <c r="BA40" s="1464"/>
      <c r="BB40" s="764"/>
      <c r="BC40" s="1440"/>
      <c r="BD40" s="1441"/>
      <c r="BE40" s="1441"/>
      <c r="BF40" s="1441"/>
      <c r="BG40" s="1441"/>
      <c r="BH40" s="764" t="s">
        <v>352</v>
      </c>
      <c r="BI40" s="1440"/>
      <c r="BJ40" s="1441"/>
      <c r="BK40" s="1441"/>
      <c r="BL40" s="1441"/>
      <c r="BM40" s="1441"/>
      <c r="BN40" s="764" t="s">
        <v>352</v>
      </c>
      <c r="BO40" s="1440"/>
      <c r="BP40" s="1441"/>
      <c r="BQ40" s="1441"/>
      <c r="BR40" s="1441"/>
      <c r="BS40" s="1441"/>
      <c r="BT40" s="764" t="s">
        <v>352</v>
      </c>
      <c r="BV40" s="755"/>
    </row>
    <row r="41" spans="1:74" ht="12.6" customHeight="1">
      <c r="A41" s="784">
        <v>40</v>
      </c>
      <c r="B41" s="1492"/>
      <c r="C41" s="1292">
        <v>44958</v>
      </c>
      <c r="D41" s="1293"/>
      <c r="E41" s="1293"/>
      <c r="F41" s="1294"/>
      <c r="G41" s="1298">
        <v>44958</v>
      </c>
      <c r="H41" s="1299"/>
      <c r="I41" s="675">
        <v>44974</v>
      </c>
      <c r="J41" s="675">
        <v>44975</v>
      </c>
      <c r="K41" s="675">
        <v>44976</v>
      </c>
      <c r="L41" s="675">
        <v>44977</v>
      </c>
      <c r="M41" s="675">
        <v>44978</v>
      </c>
      <c r="N41" s="675">
        <v>44979</v>
      </c>
      <c r="O41" s="675">
        <v>44980</v>
      </c>
      <c r="P41" s="675">
        <v>44981</v>
      </c>
      <c r="Q41" s="675">
        <v>44982</v>
      </c>
      <c r="R41" s="675">
        <v>44983</v>
      </c>
      <c r="S41" s="675">
        <v>44984</v>
      </c>
      <c r="T41" s="675">
        <v>44985</v>
      </c>
      <c r="U41" s="675" t="s">
        <v>354</v>
      </c>
      <c r="V41" s="675" t="s">
        <v>354</v>
      </c>
      <c r="W41" s="675" t="s">
        <v>354</v>
      </c>
      <c r="X41" s="676"/>
      <c r="Y41" s="1284">
        <v>0</v>
      </c>
      <c r="Z41" s="1270"/>
      <c r="AA41" s="352"/>
      <c r="AB41" s="1266">
        <v>8</v>
      </c>
      <c r="AC41" s="1267"/>
      <c r="AD41" s="773"/>
      <c r="AE41" s="1266">
        <v>0</v>
      </c>
      <c r="AF41" s="1267"/>
      <c r="AG41" s="773"/>
      <c r="AH41" s="1270">
        <v>20</v>
      </c>
      <c r="AI41" s="1270"/>
      <c r="AJ41" s="774"/>
      <c r="AL41" s="1492"/>
      <c r="AM41" s="8"/>
      <c r="AN41" s="2"/>
      <c r="AO41" s="2"/>
      <c r="AP41" s="2"/>
      <c r="AQ41" s="2"/>
      <c r="AR41" s="1"/>
      <c r="AS41" s="1"/>
      <c r="AT41" s="1"/>
      <c r="AU41" s="1"/>
      <c r="AV41" s="84"/>
      <c r="AW41" s="8"/>
      <c r="AX41" s="2"/>
      <c r="AY41" s="2"/>
      <c r="AZ41" s="2"/>
      <c r="BA41" s="2"/>
      <c r="BB41" s="84"/>
      <c r="BC41" s="48"/>
      <c r="BD41" s="85"/>
      <c r="BE41" s="86" t="str">
        <f>IF(AND($BC$43="",$BI$43="",$BO$43=""),"","支給月と実際に支払った支給額")</f>
        <v>支給月と実際に支払った支給額</v>
      </c>
      <c r="BF41" s="87"/>
      <c r="BG41" s="87"/>
      <c r="BH41" s="87"/>
      <c r="BI41" s="88"/>
      <c r="BJ41" s="88"/>
      <c r="BK41" s="87"/>
      <c r="BL41" s="87"/>
      <c r="BM41" s="87"/>
      <c r="BN41" s="87"/>
      <c r="BO41" s="88"/>
      <c r="BP41" s="88"/>
      <c r="BQ41" s="87"/>
      <c r="BR41" s="87"/>
      <c r="BS41" s="89"/>
      <c r="BT41" s="90"/>
    </row>
    <row r="42" spans="1:74" ht="12.6" customHeight="1">
      <c r="A42" s="784">
        <v>41</v>
      </c>
      <c r="B42" s="1492"/>
      <c r="C42" s="1295"/>
      <c r="D42" s="1296"/>
      <c r="E42" s="1296"/>
      <c r="F42" s="1297"/>
      <c r="G42" s="1300"/>
      <c r="H42" s="1301"/>
      <c r="I42" s="786" t="s">
        <v>347</v>
      </c>
      <c r="J42" s="786" t="s">
        <v>345</v>
      </c>
      <c r="K42" s="786" t="s">
        <v>345</v>
      </c>
      <c r="L42" s="786" t="s">
        <v>347</v>
      </c>
      <c r="M42" s="786" t="s">
        <v>347</v>
      </c>
      <c r="N42" s="786" t="s">
        <v>347</v>
      </c>
      <c r="O42" s="786" t="s">
        <v>347</v>
      </c>
      <c r="P42" s="786" t="s">
        <v>347</v>
      </c>
      <c r="Q42" s="786" t="s">
        <v>345</v>
      </c>
      <c r="R42" s="786" t="s">
        <v>345</v>
      </c>
      <c r="S42" s="786" t="s">
        <v>347</v>
      </c>
      <c r="T42" s="786" t="s">
        <v>347</v>
      </c>
      <c r="U42" s="786"/>
      <c r="V42" s="786"/>
      <c r="W42" s="786"/>
      <c r="X42" s="677"/>
      <c r="Y42" s="1285"/>
      <c r="Z42" s="1271"/>
      <c r="AA42" s="336" t="str">
        <f>IF($C41&lt;&gt;"","日","")</f>
        <v>日</v>
      </c>
      <c r="AB42" s="1268"/>
      <c r="AC42" s="1269"/>
      <c r="AD42" s="742" t="str">
        <f>IF($C41&lt;&gt;"","日","")</f>
        <v>日</v>
      </c>
      <c r="AE42" s="1268"/>
      <c r="AF42" s="1269"/>
      <c r="AG42" s="742" t="str">
        <f>IF($C41&lt;&gt;"","日","")</f>
        <v>日</v>
      </c>
      <c r="AH42" s="1271"/>
      <c r="AI42" s="1271"/>
      <c r="AJ42" s="595" t="str">
        <f>IF($C41&lt;&gt;"","日","")</f>
        <v>日</v>
      </c>
      <c r="AL42" s="1492"/>
      <c r="AM42" s="58" t="str">
        <f>IF(AND($BC$43="",$BI$43="",$BO$43=""),"","賃金種別")</f>
        <v>賃金種別</v>
      </c>
      <c r="AN42" s="29"/>
      <c r="AO42" s="29"/>
      <c r="AP42" s="29"/>
      <c r="AQ42" s="29"/>
      <c r="AR42" s="30"/>
      <c r="AS42" s="30"/>
      <c r="AT42" s="30"/>
      <c r="AU42" s="30"/>
      <c r="AV42" s="3"/>
      <c r="AW42" s="109" t="str">
        <f>IF(AND($BC$43="",$BI$43="",$BO$43=""),"","　本来の支給額")</f>
        <v>　本来の支給額</v>
      </c>
      <c r="AX42" s="109"/>
      <c r="AY42" s="29"/>
      <c r="AZ42" s="29"/>
      <c r="BA42" s="29"/>
      <c r="BB42" s="3"/>
      <c r="BC42" s="8"/>
      <c r="BD42" s="2"/>
      <c r="BE42" s="13" t="str">
        <f>IF(BC43&lt;&gt;"","年","")</f>
        <v>年</v>
      </c>
      <c r="BF42" s="588"/>
      <c r="BG42" s="12" t="str">
        <f>IF(BG43&lt;&gt;"","月","")</f>
        <v>月</v>
      </c>
      <c r="BH42" s="14"/>
      <c r="BI42" s="8"/>
      <c r="BJ42" s="2"/>
      <c r="BK42" s="13"/>
      <c r="BL42" s="588"/>
      <c r="BM42" s="12"/>
      <c r="BN42" s="14"/>
      <c r="BO42" s="8"/>
      <c r="BP42" s="2"/>
      <c r="BQ42" s="13"/>
      <c r="BR42" s="588"/>
      <c r="BS42" s="12"/>
      <c r="BT42" s="15"/>
    </row>
    <row r="43" spans="1:74" ht="12.6" customHeight="1">
      <c r="A43" s="784">
        <v>42</v>
      </c>
      <c r="B43" s="1492"/>
      <c r="C43" s="589"/>
      <c r="D43" s="49"/>
      <c r="E43" s="18"/>
      <c r="F43" s="50"/>
      <c r="G43" s="18"/>
      <c r="H43" s="18"/>
      <c r="I43" s="673"/>
      <c r="J43" s="673"/>
      <c r="K43" s="673"/>
      <c r="L43" s="673"/>
      <c r="M43" s="673"/>
      <c r="N43" s="673"/>
      <c r="O43" s="673"/>
      <c r="P43" s="673"/>
      <c r="Q43" s="673"/>
      <c r="R43" s="673"/>
      <c r="S43" s="673"/>
      <c r="T43" s="673"/>
      <c r="U43" s="673"/>
      <c r="V43" s="673"/>
      <c r="W43" s="673"/>
      <c r="X43" s="674"/>
      <c r="Y43" s="1258"/>
      <c r="Z43" s="1259"/>
      <c r="AA43" s="403"/>
      <c r="AB43" s="1262"/>
      <c r="AC43" s="1263"/>
      <c r="AD43" s="740"/>
      <c r="AE43" s="1262"/>
      <c r="AF43" s="1263"/>
      <c r="AG43" s="740"/>
      <c r="AH43" s="1259"/>
      <c r="AI43" s="1259"/>
      <c r="AJ43" s="94"/>
      <c r="AL43" s="1492"/>
      <c r="AM43" s="1216"/>
      <c r="AN43" s="1217"/>
      <c r="AO43" s="1217"/>
      <c r="AP43" s="1217"/>
      <c r="AQ43" s="1217"/>
      <c r="AR43" s="1217"/>
      <c r="AS43" s="1217"/>
      <c r="AT43" s="1217"/>
      <c r="AU43" s="1217"/>
      <c r="AV43" s="1218"/>
      <c r="AW43" s="76"/>
      <c r="AX43" s="123"/>
      <c r="AY43" s="123"/>
      <c r="AZ43" s="123"/>
      <c r="BA43" s="123"/>
      <c r="BB43" s="523"/>
      <c r="BC43" s="1699">
        <f>C41</f>
        <v>44958</v>
      </c>
      <c r="BD43" s="1700"/>
      <c r="BE43" s="1700"/>
      <c r="BF43" s="1701"/>
      <c r="BG43" s="1298">
        <f>G41</f>
        <v>44958</v>
      </c>
      <c r="BH43" s="1299"/>
      <c r="BI43" s="1699"/>
      <c r="BJ43" s="1700"/>
      <c r="BK43" s="1700"/>
      <c r="BL43" s="1701"/>
      <c r="BM43" s="1298"/>
      <c r="BN43" s="1299"/>
      <c r="BO43" s="1699"/>
      <c r="BP43" s="1700"/>
      <c r="BQ43" s="1700"/>
      <c r="BR43" s="1701"/>
      <c r="BS43" s="1298"/>
      <c r="BT43" s="1702"/>
    </row>
    <row r="44" spans="1:74" ht="12.6" customHeight="1">
      <c r="A44" s="784">
        <v>43</v>
      </c>
      <c r="B44" s="1492"/>
      <c r="C44" s="57"/>
      <c r="D44" s="35"/>
      <c r="E44" s="528"/>
      <c r="F44" s="590"/>
      <c r="G44" s="528"/>
      <c r="H44" s="528"/>
      <c r="I44" s="785"/>
      <c r="J44" s="785"/>
      <c r="K44" s="785"/>
      <c r="L44" s="785"/>
      <c r="M44" s="785"/>
      <c r="N44" s="785"/>
      <c r="O44" s="785"/>
      <c r="P44" s="785"/>
      <c r="Q44" s="785"/>
      <c r="R44" s="785"/>
      <c r="S44" s="785"/>
      <c r="T44" s="785"/>
      <c r="U44" s="785"/>
      <c r="V44" s="785"/>
      <c r="W44" s="785"/>
      <c r="X44" s="785"/>
      <c r="Y44" s="1260"/>
      <c r="Z44" s="1261"/>
      <c r="AA44" s="134"/>
      <c r="AB44" s="1264"/>
      <c r="AC44" s="1265"/>
      <c r="AD44" s="741"/>
      <c r="AE44" s="1264"/>
      <c r="AF44" s="1265"/>
      <c r="AG44" s="741"/>
      <c r="AH44" s="1261"/>
      <c r="AI44" s="1261"/>
      <c r="AJ44" s="594"/>
      <c r="AL44" s="1492"/>
      <c r="AM44" s="1219"/>
      <c r="AN44" s="1220"/>
      <c r="AO44" s="1220"/>
      <c r="AP44" s="1220"/>
      <c r="AQ44" s="1220"/>
      <c r="AR44" s="1220"/>
      <c r="AS44" s="1220"/>
      <c r="AT44" s="1220"/>
      <c r="AU44" s="1220"/>
      <c r="AV44" s="1221"/>
      <c r="AW44" s="76"/>
      <c r="AX44" s="123"/>
      <c r="AY44" s="123"/>
      <c r="AZ44" s="123"/>
      <c r="BA44" s="123"/>
      <c r="BB44" s="523"/>
      <c r="BC44" s="1519"/>
      <c r="BD44" s="1520"/>
      <c r="BE44" s="1520"/>
      <c r="BF44" s="1521"/>
      <c r="BG44" s="1300"/>
      <c r="BH44" s="1301"/>
      <c r="BI44" s="1519"/>
      <c r="BJ44" s="1520"/>
      <c r="BK44" s="1520"/>
      <c r="BL44" s="1521"/>
      <c r="BM44" s="1300"/>
      <c r="BN44" s="1301"/>
      <c r="BO44" s="1519"/>
      <c r="BP44" s="1520"/>
      <c r="BQ44" s="1520"/>
      <c r="BR44" s="1521"/>
      <c r="BS44" s="1300"/>
      <c r="BT44" s="1524"/>
    </row>
    <row r="45" spans="1:74" ht="12.6" customHeight="1">
      <c r="A45" s="784">
        <v>44</v>
      </c>
      <c r="B45" s="1492"/>
      <c r="C45" s="1292"/>
      <c r="D45" s="1293"/>
      <c r="E45" s="1293"/>
      <c r="F45" s="1294"/>
      <c r="G45" s="1298"/>
      <c r="H45" s="1299"/>
      <c r="I45" s="675"/>
      <c r="J45" s="675"/>
      <c r="K45" s="675"/>
      <c r="L45" s="675"/>
      <c r="M45" s="675"/>
      <c r="N45" s="675"/>
      <c r="O45" s="675"/>
      <c r="P45" s="675"/>
      <c r="Q45" s="675"/>
      <c r="R45" s="675"/>
      <c r="S45" s="675"/>
      <c r="T45" s="675"/>
      <c r="U45" s="675"/>
      <c r="V45" s="675"/>
      <c r="W45" s="675"/>
      <c r="X45" s="676"/>
      <c r="Y45" s="1284"/>
      <c r="Z45" s="1270"/>
      <c r="AA45" s="352"/>
      <c r="AB45" s="1266"/>
      <c r="AC45" s="1267"/>
      <c r="AD45" s="773"/>
      <c r="AE45" s="1266"/>
      <c r="AF45" s="1267"/>
      <c r="AG45" s="773"/>
      <c r="AH45" s="1270"/>
      <c r="AI45" s="1270"/>
      <c r="AJ45" s="774"/>
      <c r="AL45" s="1492"/>
      <c r="AM45" s="48" t="str">
        <f>IF(AND(BC46="",BI46="",BO46=""),"","支給対象日数")</f>
        <v/>
      </c>
      <c r="AN45" s="92"/>
      <c r="AO45" s="92"/>
      <c r="AP45" s="92"/>
      <c r="AQ45" s="92"/>
      <c r="AR45" s="92"/>
      <c r="AS45" s="49"/>
      <c r="AT45" s="93"/>
      <c r="AU45" s="18"/>
      <c r="AV45" s="19"/>
      <c r="AW45" s="1029" t="str">
        <f>IF(AND($BC$43="",$BI$43="",$BO$43=""),"","**********")</f>
        <v>**********</v>
      </c>
      <c r="AX45" s="1228"/>
      <c r="AY45" s="1228"/>
      <c r="AZ45" s="1228"/>
      <c r="BA45" s="1228"/>
      <c r="BB45" s="1384"/>
      <c r="BC45" s="1577">
        <v>22</v>
      </c>
      <c r="BD45" s="1578"/>
      <c r="BE45" s="1578"/>
      <c r="BF45" s="1578"/>
      <c r="BG45" s="1578"/>
      <c r="BH45" s="94" t="str">
        <f>IF(BC$43&lt;&gt;"","日","")</f>
        <v>日</v>
      </c>
      <c r="BI45" s="1577"/>
      <c r="BJ45" s="1578"/>
      <c r="BK45" s="1578"/>
      <c r="BL45" s="1578"/>
      <c r="BM45" s="1578"/>
      <c r="BN45" s="94"/>
      <c r="BO45" s="1577"/>
      <c r="BP45" s="1578"/>
      <c r="BQ45" s="1578"/>
      <c r="BR45" s="1578"/>
      <c r="BS45" s="1578"/>
      <c r="BT45" s="94"/>
    </row>
    <row r="46" spans="1:74" ht="12.6" customHeight="1">
      <c r="A46" s="784">
        <v>45</v>
      </c>
      <c r="B46" s="1492"/>
      <c r="C46" s="1295"/>
      <c r="D46" s="1296"/>
      <c r="E46" s="1296"/>
      <c r="F46" s="1297"/>
      <c r="G46" s="1300"/>
      <c r="H46" s="1301"/>
      <c r="I46" s="786"/>
      <c r="J46" s="786"/>
      <c r="K46" s="786"/>
      <c r="L46" s="786"/>
      <c r="M46" s="786"/>
      <c r="N46" s="786"/>
      <c r="O46" s="786"/>
      <c r="P46" s="786"/>
      <c r="Q46" s="786"/>
      <c r="R46" s="786"/>
      <c r="S46" s="786"/>
      <c r="T46" s="786"/>
      <c r="U46" s="786"/>
      <c r="V46" s="786"/>
      <c r="W46" s="786"/>
      <c r="X46" s="677"/>
      <c r="Y46" s="1285"/>
      <c r="Z46" s="1271"/>
      <c r="AA46" s="336"/>
      <c r="AB46" s="1268"/>
      <c r="AC46" s="1269"/>
      <c r="AD46" s="742"/>
      <c r="AE46" s="1268"/>
      <c r="AF46" s="1269"/>
      <c r="AG46" s="742"/>
      <c r="AH46" s="1271"/>
      <c r="AI46" s="1271"/>
      <c r="AJ46" s="595"/>
      <c r="AL46" s="1492"/>
      <c r="AM46" s="95"/>
      <c r="AN46" s="96"/>
      <c r="AO46" s="96"/>
      <c r="AP46" s="96"/>
      <c r="AQ46" s="96"/>
      <c r="AR46" s="96"/>
      <c r="AS46" s="97"/>
      <c r="AT46" s="79"/>
      <c r="AU46" s="98"/>
      <c r="AV46" s="99"/>
      <c r="AW46" s="1385"/>
      <c r="AX46" s="1229"/>
      <c r="AY46" s="1229"/>
      <c r="AZ46" s="1229"/>
      <c r="BA46" s="1229"/>
      <c r="BB46" s="1386"/>
      <c r="BC46" s="1579"/>
      <c r="BD46" s="1580"/>
      <c r="BE46" s="1580"/>
      <c r="BF46" s="1580"/>
      <c r="BG46" s="1580"/>
      <c r="BH46" s="100"/>
      <c r="BI46" s="1579"/>
      <c r="BJ46" s="1580"/>
      <c r="BK46" s="1580"/>
      <c r="BL46" s="1580"/>
      <c r="BM46" s="1580"/>
      <c r="BN46" s="100"/>
      <c r="BO46" s="1579"/>
      <c r="BP46" s="1580"/>
      <c r="BQ46" s="1580"/>
      <c r="BR46" s="1580"/>
      <c r="BS46" s="1580"/>
      <c r="BT46" s="100"/>
    </row>
    <row r="47" spans="1:74" ht="12.6" customHeight="1">
      <c r="A47" s="784">
        <v>46</v>
      </c>
      <c r="B47" s="1492"/>
      <c r="C47" s="589"/>
      <c r="D47" s="49"/>
      <c r="E47" s="18"/>
      <c r="F47" s="50"/>
      <c r="G47" s="18"/>
      <c r="H47" s="18"/>
      <c r="I47" s="673"/>
      <c r="J47" s="673"/>
      <c r="K47" s="673"/>
      <c r="L47" s="673"/>
      <c r="M47" s="673"/>
      <c r="N47" s="673"/>
      <c r="O47" s="673"/>
      <c r="P47" s="673"/>
      <c r="Q47" s="673"/>
      <c r="R47" s="673"/>
      <c r="S47" s="673"/>
      <c r="T47" s="673"/>
      <c r="U47" s="673"/>
      <c r="V47" s="673"/>
      <c r="W47" s="673"/>
      <c r="X47" s="674"/>
      <c r="Y47" s="1258"/>
      <c r="Z47" s="1259"/>
      <c r="AA47" s="403"/>
      <c r="AB47" s="1262"/>
      <c r="AC47" s="1263"/>
      <c r="AD47" s="740"/>
      <c r="AE47" s="1262"/>
      <c r="AF47" s="1263"/>
      <c r="AG47" s="740"/>
      <c r="AH47" s="1259"/>
      <c r="AI47" s="1259"/>
      <c r="AJ47" s="94"/>
      <c r="AL47" s="1492"/>
      <c r="AM47" s="1397" t="str">
        <f>IF(AND(BC43="",BI43="",BO43=""),"","固　定　給　与")</f>
        <v>固　定　給　与</v>
      </c>
      <c r="AN47" s="1477" t="str">
        <f>IF(AND($BC$43="",$BI$43="",$BO$43=""),"","基本給")</f>
        <v>基本給</v>
      </c>
      <c r="AO47" s="1478"/>
      <c r="AP47" s="1478"/>
      <c r="AQ47" s="1478"/>
      <c r="AR47" s="1478"/>
      <c r="AS47" s="1478"/>
      <c r="AT47" s="1479"/>
      <c r="AU47" s="1483" t="str">
        <f>IF(AND($BC$43="",$BI$43="",$BO$43=""),"","過誤調整")</f>
        <v>過誤調整</v>
      </c>
      <c r="AV47" s="1484"/>
      <c r="AW47" s="1485" t="str">
        <f>IF(AND($BC$43="",$BI$43="",$BO$43=""),"","**********")</f>
        <v>**********</v>
      </c>
      <c r="AX47" s="1486"/>
      <c r="AY47" s="1486"/>
      <c r="AZ47" s="1486"/>
      <c r="BA47" s="1486"/>
      <c r="BB47" s="756"/>
      <c r="BC47" s="1585"/>
      <c r="BD47" s="1703"/>
      <c r="BE47" s="1703"/>
      <c r="BF47" s="1703"/>
      <c r="BG47" s="1703"/>
      <c r="BH47" s="756" t="str">
        <f t="shared" ref="BH47:BH60" si="3">IF(BC$43&lt;&gt;"","円","")</f>
        <v>円</v>
      </c>
      <c r="BI47" s="1704"/>
      <c r="BJ47" s="1703"/>
      <c r="BK47" s="1703"/>
      <c r="BL47" s="1703"/>
      <c r="BM47" s="1703"/>
      <c r="BN47" s="756"/>
      <c r="BO47" s="1705"/>
      <c r="BP47" s="1706"/>
      <c r="BQ47" s="1706"/>
      <c r="BR47" s="1706"/>
      <c r="BS47" s="1706"/>
      <c r="BT47" s="756"/>
    </row>
    <row r="48" spans="1:74" ht="12.6" customHeight="1">
      <c r="A48" s="784">
        <v>47</v>
      </c>
      <c r="B48" s="1492"/>
      <c r="C48" s="57"/>
      <c r="D48" s="35"/>
      <c r="E48" s="528"/>
      <c r="F48" s="590"/>
      <c r="G48" s="528"/>
      <c r="H48" s="528"/>
      <c r="I48" s="785"/>
      <c r="J48" s="785"/>
      <c r="K48" s="785"/>
      <c r="L48" s="785"/>
      <c r="M48" s="785"/>
      <c r="N48" s="785"/>
      <c r="O48" s="785"/>
      <c r="P48" s="785"/>
      <c r="Q48" s="785"/>
      <c r="R48" s="785"/>
      <c r="S48" s="785"/>
      <c r="T48" s="785"/>
      <c r="U48" s="785"/>
      <c r="V48" s="785"/>
      <c r="W48" s="785"/>
      <c r="X48" s="785"/>
      <c r="Y48" s="1260"/>
      <c r="Z48" s="1261"/>
      <c r="AA48" s="134"/>
      <c r="AB48" s="1264"/>
      <c r="AC48" s="1265"/>
      <c r="AD48" s="741"/>
      <c r="AE48" s="1264"/>
      <c r="AF48" s="1265"/>
      <c r="AG48" s="741"/>
      <c r="AH48" s="1261"/>
      <c r="AI48" s="1261"/>
      <c r="AJ48" s="594"/>
      <c r="AL48" s="1492"/>
      <c r="AM48" s="1398"/>
      <c r="AN48" s="1480"/>
      <c r="AO48" s="1481"/>
      <c r="AP48" s="1481"/>
      <c r="AQ48" s="1481"/>
      <c r="AR48" s="1481"/>
      <c r="AS48" s="1481"/>
      <c r="AT48" s="1482"/>
      <c r="AU48" s="1280" t="str">
        <f>IF(AND($BC$43="",$BI$43="",$BO$43=""),"","当　月")</f>
        <v>当　月</v>
      </c>
      <c r="AV48" s="1281"/>
      <c r="AW48" s="1587">
        <v>1320</v>
      </c>
      <c r="AX48" s="1588"/>
      <c r="AY48" s="1588"/>
      <c r="AZ48" s="1588"/>
      <c r="BA48" s="1588"/>
      <c r="BB48" s="757" t="str">
        <f>IF(AND($BC$43="",$BI$43="",$BO$43=""),"","円")</f>
        <v>円</v>
      </c>
      <c r="BC48" s="1587">
        <v>0</v>
      </c>
      <c r="BD48" s="1588"/>
      <c r="BE48" s="1588"/>
      <c r="BF48" s="1588"/>
      <c r="BG48" s="1588"/>
      <c r="BH48" s="757" t="str">
        <f t="shared" si="3"/>
        <v>円</v>
      </c>
      <c r="BI48" s="1587"/>
      <c r="BJ48" s="1588"/>
      <c r="BK48" s="1588"/>
      <c r="BL48" s="1588"/>
      <c r="BM48" s="1588"/>
      <c r="BN48" s="757"/>
      <c r="BO48" s="1601"/>
      <c r="BP48" s="1602"/>
      <c r="BQ48" s="1602"/>
      <c r="BR48" s="1602"/>
      <c r="BS48" s="1602"/>
      <c r="BT48" s="757"/>
      <c r="BV48" s="701" t="str">
        <f>IF(AND(AN47&lt;&gt;"",AW48="",SUM(BC47:BT48)&lt;&gt;0),"←本来の支給額を入力してください","")</f>
        <v/>
      </c>
    </row>
    <row r="49" spans="1:74" ht="12.6" customHeight="1">
      <c r="A49" s="784">
        <v>48</v>
      </c>
      <c r="B49" s="1492"/>
      <c r="C49" s="1292"/>
      <c r="D49" s="1293"/>
      <c r="E49" s="1293"/>
      <c r="F49" s="1294"/>
      <c r="G49" s="1298"/>
      <c r="H49" s="1299"/>
      <c r="I49" s="675"/>
      <c r="J49" s="675"/>
      <c r="K49" s="675"/>
      <c r="L49" s="675"/>
      <c r="M49" s="675"/>
      <c r="N49" s="675"/>
      <c r="O49" s="675"/>
      <c r="P49" s="675"/>
      <c r="Q49" s="675"/>
      <c r="R49" s="675"/>
      <c r="S49" s="675"/>
      <c r="T49" s="675"/>
      <c r="U49" s="675"/>
      <c r="V49" s="675"/>
      <c r="W49" s="675"/>
      <c r="X49" s="676"/>
      <c r="Y49" s="1284"/>
      <c r="Z49" s="1270"/>
      <c r="AA49" s="352"/>
      <c r="AB49" s="1266"/>
      <c r="AC49" s="1267"/>
      <c r="AD49" s="773"/>
      <c r="AE49" s="1266"/>
      <c r="AF49" s="1267"/>
      <c r="AG49" s="773"/>
      <c r="AH49" s="1270"/>
      <c r="AI49" s="1270"/>
      <c r="AJ49" s="774"/>
      <c r="AL49" s="1492"/>
      <c r="AM49" s="1398"/>
      <c r="AN49" s="1589" t="s">
        <v>311</v>
      </c>
      <c r="AO49" s="1590"/>
      <c r="AP49" s="1590"/>
      <c r="AQ49" s="1590"/>
      <c r="AR49" s="1590"/>
      <c r="AS49" s="1590"/>
      <c r="AT49" s="1591"/>
      <c r="AU49" s="1280" t="str">
        <f>IF(AND($BC$43="",$BI$43="",$BO$43=""),"","過誤調整")</f>
        <v>過誤調整</v>
      </c>
      <c r="AV49" s="1281"/>
      <c r="AW49" s="1273" t="str">
        <f>IF(AND($BC$43="",$BI$43="",$BO$43=""),"","**********")</f>
        <v>**********</v>
      </c>
      <c r="AX49" s="1274"/>
      <c r="AY49" s="1274"/>
      <c r="AZ49" s="1274"/>
      <c r="BA49" s="1274"/>
      <c r="BB49" s="757"/>
      <c r="BC49" s="1587"/>
      <c r="BD49" s="1588"/>
      <c r="BE49" s="1588"/>
      <c r="BF49" s="1588"/>
      <c r="BG49" s="1588"/>
      <c r="BH49" s="757" t="str">
        <f t="shared" si="3"/>
        <v>円</v>
      </c>
      <c r="BI49" s="1587"/>
      <c r="BJ49" s="1588"/>
      <c r="BK49" s="1588"/>
      <c r="BL49" s="1588"/>
      <c r="BM49" s="1588"/>
      <c r="BN49" s="757"/>
      <c r="BO49" s="1601"/>
      <c r="BP49" s="1602"/>
      <c r="BQ49" s="1602"/>
      <c r="BR49" s="1602"/>
      <c r="BS49" s="1602"/>
      <c r="BT49" s="757"/>
    </row>
    <row r="50" spans="1:74" ht="12.6" customHeight="1">
      <c r="A50" s="784">
        <v>49</v>
      </c>
      <c r="B50" s="1493"/>
      <c r="C50" s="1295"/>
      <c r="D50" s="1296"/>
      <c r="E50" s="1296"/>
      <c r="F50" s="1297"/>
      <c r="G50" s="1300"/>
      <c r="H50" s="1301"/>
      <c r="I50" s="787"/>
      <c r="J50" s="787"/>
      <c r="K50" s="787"/>
      <c r="L50" s="787"/>
      <c r="M50" s="787"/>
      <c r="N50" s="787"/>
      <c r="O50" s="787"/>
      <c r="P50" s="787"/>
      <c r="Q50" s="787"/>
      <c r="R50" s="787"/>
      <c r="S50" s="787"/>
      <c r="T50" s="787"/>
      <c r="U50" s="787"/>
      <c r="V50" s="787"/>
      <c r="W50" s="787"/>
      <c r="X50" s="677"/>
      <c r="Y50" s="1285"/>
      <c r="Z50" s="1271"/>
      <c r="AA50" s="336"/>
      <c r="AB50" s="1268"/>
      <c r="AC50" s="1269"/>
      <c r="AD50" s="742"/>
      <c r="AE50" s="1268"/>
      <c r="AF50" s="1269"/>
      <c r="AG50" s="742"/>
      <c r="AH50" s="1271"/>
      <c r="AI50" s="1271"/>
      <c r="AJ50" s="595"/>
      <c r="AL50" s="1492"/>
      <c r="AM50" s="1398"/>
      <c r="AN50" s="1592"/>
      <c r="AO50" s="1593"/>
      <c r="AP50" s="1593"/>
      <c r="AQ50" s="1593"/>
      <c r="AR50" s="1593"/>
      <c r="AS50" s="1593"/>
      <c r="AT50" s="1594"/>
      <c r="AU50" s="1282" t="str">
        <f>IF(AND($BC$43="",$BI$43="",$BO$43=""),"","当　月")</f>
        <v>当　月</v>
      </c>
      <c r="AV50" s="1283"/>
      <c r="AW50" s="1587">
        <v>7100</v>
      </c>
      <c r="AX50" s="1588"/>
      <c r="AY50" s="1588"/>
      <c r="AZ50" s="1588"/>
      <c r="BA50" s="1588"/>
      <c r="BB50" s="758" t="str">
        <f>IF(AND($BC$43="",$BI$43="",$BO$43=""),"","円")</f>
        <v>円</v>
      </c>
      <c r="BC50" s="1587">
        <v>0</v>
      </c>
      <c r="BD50" s="1588"/>
      <c r="BE50" s="1588"/>
      <c r="BF50" s="1588"/>
      <c r="BG50" s="1588"/>
      <c r="BH50" s="758" t="str">
        <f t="shared" si="3"/>
        <v>円</v>
      </c>
      <c r="BI50" s="1587"/>
      <c r="BJ50" s="1588"/>
      <c r="BK50" s="1588"/>
      <c r="BL50" s="1588"/>
      <c r="BM50" s="1588"/>
      <c r="BN50" s="758"/>
      <c r="BO50" s="1601"/>
      <c r="BP50" s="1602"/>
      <c r="BQ50" s="1602"/>
      <c r="BR50" s="1602"/>
      <c r="BS50" s="1602"/>
      <c r="BT50" s="758"/>
      <c r="BV50" s="701" t="str">
        <f>IF(AND(AN49&lt;&gt;"",AW50="",SUM(BC49:BT50)&lt;&gt;0),"←本来の支給額を入力してください","")</f>
        <v/>
      </c>
    </row>
    <row r="51" spans="1:74" ht="12.6" customHeight="1">
      <c r="A51" s="784">
        <v>50</v>
      </c>
      <c r="B51" s="35"/>
      <c r="C51" s="680"/>
      <c r="D51" s="680"/>
      <c r="E51" s="680"/>
      <c r="F51" s="680"/>
      <c r="G51" s="681"/>
      <c r="H51" s="681"/>
      <c r="I51" s="682"/>
      <c r="J51" s="682"/>
      <c r="K51" s="682"/>
      <c r="L51" s="682"/>
      <c r="M51" s="682"/>
      <c r="N51" s="682"/>
      <c r="O51" s="682"/>
      <c r="P51" s="682"/>
      <c r="Q51" s="682"/>
      <c r="R51" s="682"/>
      <c r="S51" s="682"/>
      <c r="T51" s="682"/>
      <c r="U51" s="682"/>
      <c r="V51" s="682"/>
      <c r="W51" s="682"/>
      <c r="X51" s="683"/>
      <c r="Y51" s="593"/>
      <c r="Z51" s="593"/>
      <c r="AA51" s="134"/>
      <c r="AB51" s="593"/>
      <c r="AC51" s="593"/>
      <c r="AD51" s="134"/>
      <c r="AE51" s="593"/>
      <c r="AF51" s="593"/>
      <c r="AG51" s="134"/>
      <c r="AH51" s="593"/>
      <c r="AI51" s="593"/>
      <c r="AJ51" s="134"/>
      <c r="AL51" s="1492"/>
      <c r="AM51" s="1398"/>
      <c r="AN51" s="1480" t="s">
        <v>31</v>
      </c>
      <c r="AO51" s="1481"/>
      <c r="AP51" s="1481"/>
      <c r="AQ51" s="1481"/>
      <c r="AR51" s="1481"/>
      <c r="AS51" s="1481"/>
      <c r="AT51" s="1482"/>
      <c r="AU51" s="1453" t="str">
        <f>IF(AND($BC$43="",$BI$43="",$BO$43=""),"","過誤調整")</f>
        <v>過誤調整</v>
      </c>
      <c r="AV51" s="1454"/>
      <c r="AW51" s="1273" t="str">
        <f>IF(AND($BC$43="",$BI$43="",$BO$43=""),"","**********")</f>
        <v>**********</v>
      </c>
      <c r="AX51" s="1274"/>
      <c r="AY51" s="1274"/>
      <c r="AZ51" s="1274"/>
      <c r="BA51" s="1274"/>
      <c r="BB51" s="759"/>
      <c r="BC51" s="1587"/>
      <c r="BD51" s="1588"/>
      <c r="BE51" s="1588"/>
      <c r="BF51" s="1588"/>
      <c r="BG51" s="1588"/>
      <c r="BH51" s="759" t="str">
        <f t="shared" si="3"/>
        <v>円</v>
      </c>
      <c r="BI51" s="1587"/>
      <c r="BJ51" s="1588"/>
      <c r="BK51" s="1588"/>
      <c r="BL51" s="1588"/>
      <c r="BM51" s="1588"/>
      <c r="BN51" s="759"/>
      <c r="BO51" s="1601"/>
      <c r="BP51" s="1602"/>
      <c r="BQ51" s="1602"/>
      <c r="BR51" s="1602"/>
      <c r="BS51" s="1602"/>
      <c r="BT51" s="759"/>
    </row>
    <row r="52" spans="1:74" ht="12.6" customHeight="1">
      <c r="A52" s="784">
        <v>51</v>
      </c>
      <c r="B52" s="305"/>
      <c r="C52" s="680"/>
      <c r="D52" s="680"/>
      <c r="E52" s="680"/>
      <c r="F52" s="680"/>
      <c r="G52" s="681"/>
      <c r="H52" s="681"/>
      <c r="I52" s="682"/>
      <c r="J52" s="682"/>
      <c r="K52" s="682"/>
      <c r="L52" s="682"/>
      <c r="M52" s="682"/>
      <c r="N52" s="682"/>
      <c r="O52" s="682"/>
      <c r="P52" s="682"/>
      <c r="Q52" s="682"/>
      <c r="R52" s="682"/>
      <c r="S52" s="682"/>
      <c r="T52" s="682"/>
      <c r="U52" s="682"/>
      <c r="V52" s="682"/>
      <c r="W52" s="682"/>
      <c r="X52" s="683"/>
      <c r="Y52" s="593"/>
      <c r="Z52" s="593"/>
      <c r="AA52" s="134"/>
      <c r="AB52" s="593"/>
      <c r="AC52" s="593"/>
      <c r="AD52" s="134"/>
      <c r="AE52" s="593"/>
      <c r="AF52" s="593"/>
      <c r="AG52" s="134"/>
      <c r="AH52" s="593"/>
      <c r="AI52" s="593"/>
      <c r="AJ52" s="134"/>
      <c r="AL52" s="1492"/>
      <c r="AM52" s="1398"/>
      <c r="AN52" s="1480"/>
      <c r="AO52" s="1481"/>
      <c r="AP52" s="1481"/>
      <c r="AQ52" s="1481"/>
      <c r="AR52" s="1481"/>
      <c r="AS52" s="1481"/>
      <c r="AT52" s="1482"/>
      <c r="AU52" s="1280" t="str">
        <f>IF(AND($BC$43="",$BI$43="",$BO$43=""),"","当　月")</f>
        <v>当　月</v>
      </c>
      <c r="AV52" s="1281"/>
      <c r="AW52" s="1587">
        <v>12000</v>
      </c>
      <c r="AX52" s="1588"/>
      <c r="AY52" s="1588"/>
      <c r="AZ52" s="1588"/>
      <c r="BA52" s="1588"/>
      <c r="BB52" s="757" t="str">
        <f>IF(AND($BC$43="",$BI$43="",$BO$43=""),"","円")</f>
        <v>円</v>
      </c>
      <c r="BC52" s="1587">
        <v>0</v>
      </c>
      <c r="BD52" s="1588"/>
      <c r="BE52" s="1588"/>
      <c r="BF52" s="1588"/>
      <c r="BG52" s="1588"/>
      <c r="BH52" s="757" t="str">
        <f t="shared" si="3"/>
        <v>円</v>
      </c>
      <c r="BI52" s="1587"/>
      <c r="BJ52" s="1588"/>
      <c r="BK52" s="1588"/>
      <c r="BL52" s="1588"/>
      <c r="BM52" s="1588"/>
      <c r="BN52" s="757"/>
      <c r="BO52" s="1601"/>
      <c r="BP52" s="1602"/>
      <c r="BQ52" s="1602"/>
      <c r="BR52" s="1602"/>
      <c r="BS52" s="1602"/>
      <c r="BT52" s="757"/>
      <c r="BV52" s="701" t="str">
        <f>IF(AND(AN51&lt;&gt;"",AW52="",SUM(BC51:BT52)&lt;&gt;0),"←本来の支給額を入力してください","")</f>
        <v/>
      </c>
    </row>
    <row r="53" spans="1:74" ht="12.6" customHeight="1">
      <c r="A53" s="784">
        <v>52</v>
      </c>
      <c r="B53" s="91" t="s">
        <v>315</v>
      </c>
      <c r="C53" s="2"/>
      <c r="D53" s="2"/>
      <c r="E53" s="2"/>
      <c r="F53" s="2"/>
      <c r="G53" s="2"/>
      <c r="H53" s="2"/>
      <c r="I53" s="2"/>
      <c r="J53" s="2"/>
      <c r="K53" s="2"/>
      <c r="L53" s="2"/>
      <c r="M53" s="2"/>
      <c r="N53" s="2"/>
      <c r="O53" s="2"/>
      <c r="P53" s="2"/>
      <c r="Q53" s="2"/>
      <c r="R53" s="2"/>
      <c r="S53" s="2"/>
      <c r="T53" s="2"/>
      <c r="U53" s="2"/>
      <c r="V53" s="2"/>
      <c r="W53" s="2"/>
      <c r="X53" s="2"/>
      <c r="Y53" s="2"/>
      <c r="Z53" s="2"/>
      <c r="AA53" s="2"/>
      <c r="AB53" s="684"/>
      <c r="AC53" s="684"/>
      <c r="AD53" s="684"/>
      <c r="AE53" s="374"/>
      <c r="AF53" s="374"/>
      <c r="AG53" s="374"/>
      <c r="AH53" s="374"/>
      <c r="AI53" s="374"/>
      <c r="AJ53" s="685"/>
      <c r="AL53" s="1492"/>
      <c r="AM53" s="1398"/>
      <c r="AN53" s="1589"/>
      <c r="AO53" s="1590"/>
      <c r="AP53" s="1590"/>
      <c r="AQ53" s="1590"/>
      <c r="AR53" s="1590"/>
      <c r="AS53" s="1590"/>
      <c r="AT53" s="1591"/>
      <c r="AU53" s="1280" t="str">
        <f>IF(AND($BC$43="",$BI$43="",$BO$43=""),"","過誤調整")</f>
        <v>過誤調整</v>
      </c>
      <c r="AV53" s="1281"/>
      <c r="AW53" s="1273" t="str">
        <f>IF(AND($BC$43="",$BI$43="",$BO$43=""),"","**********")</f>
        <v>**********</v>
      </c>
      <c r="AX53" s="1274"/>
      <c r="AY53" s="1274"/>
      <c r="AZ53" s="1274"/>
      <c r="BA53" s="1274"/>
      <c r="BB53" s="757"/>
      <c r="BC53" s="1587"/>
      <c r="BD53" s="1588"/>
      <c r="BE53" s="1588"/>
      <c r="BF53" s="1588"/>
      <c r="BG53" s="1588"/>
      <c r="BH53" s="757" t="str">
        <f t="shared" si="3"/>
        <v>円</v>
      </c>
      <c r="BI53" s="1587"/>
      <c r="BJ53" s="1588"/>
      <c r="BK53" s="1588"/>
      <c r="BL53" s="1588"/>
      <c r="BM53" s="1588"/>
      <c r="BN53" s="757"/>
      <c r="BO53" s="1601"/>
      <c r="BP53" s="1602"/>
      <c r="BQ53" s="1602"/>
      <c r="BR53" s="1602"/>
      <c r="BS53" s="1602"/>
      <c r="BT53" s="757"/>
    </row>
    <row r="54" spans="1:74" ht="12.6" customHeight="1">
      <c r="A54" s="784">
        <v>53</v>
      </c>
      <c r="B54" s="57"/>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530"/>
      <c r="AC54" s="530"/>
      <c r="AD54" s="530"/>
      <c r="AE54" s="541"/>
      <c r="AF54" s="541"/>
      <c r="AG54" s="541"/>
      <c r="AH54" s="541"/>
      <c r="AI54" s="541"/>
      <c r="AJ54" s="598"/>
      <c r="AL54" s="1492"/>
      <c r="AM54" s="1398"/>
      <c r="AN54" s="1592"/>
      <c r="AO54" s="1593"/>
      <c r="AP54" s="1593"/>
      <c r="AQ54" s="1593"/>
      <c r="AR54" s="1593"/>
      <c r="AS54" s="1593"/>
      <c r="AT54" s="1594"/>
      <c r="AU54" s="1282" t="str">
        <f>IF(AND($BC$43="",$BI$43="",$BO$43=""),"","当　月")</f>
        <v>当　月</v>
      </c>
      <c r="AV54" s="1283"/>
      <c r="AW54" s="1587"/>
      <c r="AX54" s="1588"/>
      <c r="AY54" s="1588"/>
      <c r="AZ54" s="1588"/>
      <c r="BA54" s="1588"/>
      <c r="BB54" s="758" t="str">
        <f>IF(AND($BC$43="",$BI$43="",$BO$43=""),"","円")</f>
        <v>円</v>
      </c>
      <c r="BC54" s="1587"/>
      <c r="BD54" s="1588"/>
      <c r="BE54" s="1588"/>
      <c r="BF54" s="1588"/>
      <c r="BG54" s="1588"/>
      <c r="BH54" s="758" t="str">
        <f t="shared" si="3"/>
        <v>円</v>
      </c>
      <c r="BI54" s="1587"/>
      <c r="BJ54" s="1588"/>
      <c r="BK54" s="1588"/>
      <c r="BL54" s="1588"/>
      <c r="BM54" s="1588"/>
      <c r="BN54" s="758"/>
      <c r="BO54" s="1601"/>
      <c r="BP54" s="1602"/>
      <c r="BQ54" s="1602"/>
      <c r="BR54" s="1602"/>
      <c r="BS54" s="1602"/>
      <c r="BT54" s="758"/>
      <c r="BV54" s="701" t="str">
        <f>IF(AND(AN53&lt;&gt;"",AW54="",SUM(BC53:BT54)&lt;&gt;0),"←本来の支給額を入力してください","")</f>
        <v/>
      </c>
    </row>
    <row r="55" spans="1:74" ht="12.6" customHeight="1">
      <c r="A55" s="784">
        <v>54</v>
      </c>
      <c r="B55" s="57"/>
      <c r="C55" s="29"/>
      <c r="D55" s="29"/>
      <c r="E55" s="29"/>
      <c r="F55" s="29"/>
      <c r="G55" s="29"/>
      <c r="H55" s="29"/>
      <c r="I55" s="29"/>
      <c r="J55" s="29"/>
      <c r="K55" s="29"/>
      <c r="L55" s="29"/>
      <c r="M55" s="29"/>
      <c r="N55" s="29"/>
      <c r="O55" s="29"/>
      <c r="P55" s="29"/>
      <c r="Q55" s="29"/>
      <c r="R55" s="29"/>
      <c r="S55" s="29"/>
      <c r="T55" s="29"/>
      <c r="U55" s="29"/>
      <c r="V55" s="29"/>
      <c r="W55" s="29"/>
      <c r="X55" s="29"/>
      <c r="Y55" s="109" t="s">
        <v>3</v>
      </c>
      <c r="Z55" s="29"/>
      <c r="AA55" s="1652">
        <v>99</v>
      </c>
      <c r="AB55" s="1652"/>
      <c r="AC55" s="30" t="s">
        <v>0</v>
      </c>
      <c r="AD55" s="1652">
        <v>99</v>
      </c>
      <c r="AE55" s="1652"/>
      <c r="AF55" s="30" t="s">
        <v>1</v>
      </c>
      <c r="AG55" s="1652">
        <v>99</v>
      </c>
      <c r="AH55" s="1652"/>
      <c r="AI55" s="30" t="s">
        <v>2</v>
      </c>
      <c r="AJ55" s="598"/>
      <c r="AL55" s="1492"/>
      <c r="AM55" s="1398"/>
      <c r="AN55" s="1589"/>
      <c r="AO55" s="1590"/>
      <c r="AP55" s="1590"/>
      <c r="AQ55" s="1590"/>
      <c r="AR55" s="1590"/>
      <c r="AS55" s="1590"/>
      <c r="AT55" s="1591"/>
      <c r="AU55" s="1280" t="str">
        <f>IF(AND($BC$43="",$BI$43="",$BO$43=""),"","過誤調整")</f>
        <v>過誤調整</v>
      </c>
      <c r="AV55" s="1281"/>
      <c r="AW55" s="1273" t="str">
        <f>IF(AND($BC$43="",$BI$43="",$BO$43=""),"","**********")</f>
        <v>**********</v>
      </c>
      <c r="AX55" s="1274"/>
      <c r="AY55" s="1274"/>
      <c r="AZ55" s="1274"/>
      <c r="BA55" s="1274"/>
      <c r="BB55" s="759"/>
      <c r="BC55" s="1587"/>
      <c r="BD55" s="1588"/>
      <c r="BE55" s="1588"/>
      <c r="BF55" s="1588"/>
      <c r="BG55" s="1588"/>
      <c r="BH55" s="759" t="str">
        <f t="shared" si="3"/>
        <v>円</v>
      </c>
      <c r="BI55" s="1587"/>
      <c r="BJ55" s="1588"/>
      <c r="BK55" s="1588"/>
      <c r="BL55" s="1588"/>
      <c r="BM55" s="1588"/>
      <c r="BN55" s="759"/>
      <c r="BO55" s="1601"/>
      <c r="BP55" s="1602"/>
      <c r="BQ55" s="1602"/>
      <c r="BR55" s="1602"/>
      <c r="BS55" s="1602"/>
      <c r="BT55" s="759"/>
    </row>
    <row r="56" spans="1:74" ht="12.6" customHeight="1">
      <c r="A56" s="784">
        <v>55</v>
      </c>
      <c r="B56" s="57"/>
      <c r="C56" s="29"/>
      <c r="D56" s="29"/>
      <c r="E56" s="29"/>
      <c r="F56" s="29"/>
      <c r="G56" s="29"/>
      <c r="H56" s="29"/>
      <c r="I56" s="29"/>
      <c r="J56" s="29"/>
      <c r="K56" s="29"/>
      <c r="L56" s="29"/>
      <c r="M56" s="29"/>
      <c r="N56" s="29"/>
      <c r="O56" s="29"/>
      <c r="P56" s="29"/>
      <c r="Q56" s="29"/>
      <c r="R56" s="29"/>
      <c r="S56" s="29"/>
      <c r="T56" s="29"/>
      <c r="U56" s="29"/>
      <c r="V56" s="29"/>
      <c r="W56" s="29"/>
      <c r="X56" s="29"/>
      <c r="Y56" s="29"/>
      <c r="Z56" s="30"/>
      <c r="AA56" s="30"/>
      <c r="AB56" s="530"/>
      <c r="AC56" s="530"/>
      <c r="AD56" s="530"/>
      <c r="AE56" s="541"/>
      <c r="AF56" s="541"/>
      <c r="AG56" s="541"/>
      <c r="AH56" s="541"/>
      <c r="AI56" s="541"/>
      <c r="AJ56" s="598"/>
      <c r="AL56" s="1492"/>
      <c r="AM56" s="1398"/>
      <c r="AN56" s="1592"/>
      <c r="AO56" s="1593"/>
      <c r="AP56" s="1593"/>
      <c r="AQ56" s="1593"/>
      <c r="AR56" s="1593"/>
      <c r="AS56" s="1593"/>
      <c r="AT56" s="1594"/>
      <c r="AU56" s="1282" t="str">
        <f>IF(AND($BC$43="",$BI$43="",$BO$43=""),"","当　月")</f>
        <v>当　月</v>
      </c>
      <c r="AV56" s="1283"/>
      <c r="AW56" s="1587"/>
      <c r="AX56" s="1588"/>
      <c r="AY56" s="1588"/>
      <c r="AZ56" s="1588"/>
      <c r="BA56" s="1588"/>
      <c r="BB56" s="757" t="str">
        <f>IF(AND($BC$43="",$BI$43="",$BO$43=""),"","円")</f>
        <v>円</v>
      </c>
      <c r="BC56" s="1587"/>
      <c r="BD56" s="1588"/>
      <c r="BE56" s="1588"/>
      <c r="BF56" s="1588"/>
      <c r="BG56" s="1588"/>
      <c r="BH56" s="757" t="str">
        <f t="shared" si="3"/>
        <v>円</v>
      </c>
      <c r="BI56" s="1587"/>
      <c r="BJ56" s="1588"/>
      <c r="BK56" s="1588"/>
      <c r="BL56" s="1588"/>
      <c r="BM56" s="1588"/>
      <c r="BN56" s="757"/>
      <c r="BO56" s="1601"/>
      <c r="BP56" s="1602"/>
      <c r="BQ56" s="1602"/>
      <c r="BR56" s="1602"/>
      <c r="BS56" s="1602"/>
      <c r="BT56" s="757"/>
      <c r="BV56" s="701" t="str">
        <f>IF(AND(AN55&lt;&gt;"",AW56="",SUM(BC55:BT56)&lt;&gt;0),"←本来の支給額を入力してください","")</f>
        <v/>
      </c>
    </row>
    <row r="57" spans="1:74" ht="12.6" customHeight="1">
      <c r="A57" s="784">
        <v>56</v>
      </c>
      <c r="B57" s="58" t="s">
        <v>7</v>
      </c>
      <c r="C57" s="134"/>
      <c r="D57" s="134"/>
      <c r="E57" s="134"/>
      <c r="F57" s="134"/>
      <c r="G57" s="748"/>
      <c r="H57" s="748"/>
      <c r="I57" s="1658" t="s">
        <v>374</v>
      </c>
      <c r="J57" s="1658"/>
      <c r="K57" s="1658"/>
      <c r="L57" s="1658"/>
      <c r="M57" s="1658"/>
      <c r="N57" s="1658"/>
      <c r="O57" s="1658"/>
      <c r="P57" s="1658"/>
      <c r="Q57" s="1658"/>
      <c r="R57" s="1658"/>
      <c r="S57" s="1658"/>
      <c r="T57" s="1658"/>
      <c r="U57" s="1658"/>
      <c r="V57" s="1658"/>
      <c r="W57" s="1658"/>
      <c r="X57" s="1658"/>
      <c r="Y57" s="1658"/>
      <c r="Z57" s="1658"/>
      <c r="AA57" s="1658"/>
      <c r="AB57" s="1658"/>
      <c r="AC57" s="1658"/>
      <c r="AD57" s="1658"/>
      <c r="AE57" s="1658"/>
      <c r="AF57" s="1658"/>
      <c r="AG57" s="1658"/>
      <c r="AH57" s="1658"/>
      <c r="AI57" s="29"/>
      <c r="AJ57" s="3"/>
      <c r="AL57" s="1492"/>
      <c r="AM57" s="1398"/>
      <c r="AN57" s="1480"/>
      <c r="AO57" s="1481"/>
      <c r="AP57" s="1481"/>
      <c r="AQ57" s="1481"/>
      <c r="AR57" s="1481"/>
      <c r="AS57" s="1481"/>
      <c r="AT57" s="1482"/>
      <c r="AU57" s="1453" t="str">
        <f>IF(AND($BC$43="",$BI$43="",$BO$43=""),"","過誤調整")</f>
        <v>過誤調整</v>
      </c>
      <c r="AV57" s="1454"/>
      <c r="AW57" s="1273" t="str">
        <f>IF(AND($BC$43="",$BI$43="",$BO$43=""),"","**********")</f>
        <v>**********</v>
      </c>
      <c r="AX57" s="1274"/>
      <c r="AY57" s="1274"/>
      <c r="AZ57" s="1274"/>
      <c r="BA57" s="1274"/>
      <c r="BB57" s="757"/>
      <c r="BC57" s="1587"/>
      <c r="BD57" s="1588"/>
      <c r="BE57" s="1588"/>
      <c r="BF57" s="1588"/>
      <c r="BG57" s="1588"/>
      <c r="BH57" s="757" t="str">
        <f t="shared" si="3"/>
        <v>円</v>
      </c>
      <c r="BI57" s="1587"/>
      <c r="BJ57" s="1588"/>
      <c r="BK57" s="1588"/>
      <c r="BL57" s="1588"/>
      <c r="BM57" s="1588"/>
      <c r="BN57" s="757"/>
      <c r="BO57" s="1601"/>
      <c r="BP57" s="1602"/>
      <c r="BQ57" s="1602"/>
      <c r="BR57" s="1602"/>
      <c r="BS57" s="1602"/>
      <c r="BT57" s="757"/>
    </row>
    <row r="58" spans="1:74" ht="12.6" customHeight="1">
      <c r="A58" s="784">
        <v>57</v>
      </c>
      <c r="B58" s="58"/>
      <c r="C58" s="134"/>
      <c r="D58" s="134"/>
      <c r="E58" s="134"/>
      <c r="F58" s="134"/>
      <c r="G58" s="748"/>
      <c r="H58" s="748"/>
      <c r="I58" s="1653"/>
      <c r="J58" s="1653"/>
      <c r="K58" s="1653"/>
      <c r="L58" s="1653"/>
      <c r="M58" s="1653"/>
      <c r="N58" s="1653"/>
      <c r="O58" s="1653"/>
      <c r="P58" s="1653"/>
      <c r="Q58" s="1653"/>
      <c r="R58" s="1653"/>
      <c r="S58" s="1653"/>
      <c r="T58" s="1653"/>
      <c r="U58" s="1653"/>
      <c r="V58" s="1653"/>
      <c r="W58" s="1653"/>
      <c r="X58" s="1653"/>
      <c r="Y58" s="1653"/>
      <c r="Z58" s="1653"/>
      <c r="AA58" s="1653"/>
      <c r="AB58" s="1653"/>
      <c r="AC58" s="1653"/>
      <c r="AD58" s="1653"/>
      <c r="AE58" s="1653"/>
      <c r="AF58" s="1653"/>
      <c r="AG58" s="1653"/>
      <c r="AH58" s="1653"/>
      <c r="AI58" s="29"/>
      <c r="AJ58" s="3"/>
      <c r="AL58" s="1492"/>
      <c r="AM58" s="1398"/>
      <c r="AN58" s="1607"/>
      <c r="AO58" s="1608"/>
      <c r="AP58" s="1608"/>
      <c r="AQ58" s="1608"/>
      <c r="AR58" s="1608"/>
      <c r="AS58" s="1608"/>
      <c r="AT58" s="1609"/>
      <c r="AU58" s="1282" t="str">
        <f>IF(AND($BC$43="",$BI$43="",$BO$43=""),"","当　月")</f>
        <v>当　月</v>
      </c>
      <c r="AV58" s="1283"/>
      <c r="AW58" s="1603"/>
      <c r="AX58" s="1604"/>
      <c r="AY58" s="1604"/>
      <c r="AZ58" s="1604"/>
      <c r="BA58" s="1604"/>
      <c r="BB58" s="760" t="str">
        <f>IF(AND($BC$43="",$BI$43="",$BO$43=""),"","円")</f>
        <v>円</v>
      </c>
      <c r="BC58" s="1603"/>
      <c r="BD58" s="1604"/>
      <c r="BE58" s="1604"/>
      <c r="BF58" s="1604"/>
      <c r="BG58" s="1604"/>
      <c r="BH58" s="760" t="str">
        <f t="shared" si="3"/>
        <v>円</v>
      </c>
      <c r="BI58" s="1603"/>
      <c r="BJ58" s="1604"/>
      <c r="BK58" s="1604"/>
      <c r="BL58" s="1604"/>
      <c r="BM58" s="1604"/>
      <c r="BN58" s="760"/>
      <c r="BO58" s="1605"/>
      <c r="BP58" s="1606"/>
      <c r="BQ58" s="1606"/>
      <c r="BR58" s="1606"/>
      <c r="BS58" s="1606"/>
      <c r="BT58" s="760"/>
      <c r="BV58" s="701" t="str">
        <f>IF(AND(AN57&lt;&gt;"",AW58="",SUM(BC57:BT58)&lt;&gt;0),"←本来の支給額を入力してください","")</f>
        <v/>
      </c>
    </row>
    <row r="59" spans="1:74" ht="12.6" customHeight="1">
      <c r="A59" s="784">
        <v>58</v>
      </c>
      <c r="B59" s="58"/>
      <c r="C59" s="134"/>
      <c r="D59" s="134"/>
      <c r="E59" s="134"/>
      <c r="F59" s="134"/>
      <c r="G59" s="748"/>
      <c r="H59" s="748"/>
      <c r="I59" s="686"/>
      <c r="J59" s="686"/>
      <c r="K59" s="686"/>
      <c r="L59" s="686"/>
      <c r="M59" s="686"/>
      <c r="N59" s="686"/>
      <c r="O59" s="686"/>
      <c r="P59" s="686"/>
      <c r="Q59" s="686"/>
      <c r="R59" s="686"/>
      <c r="S59" s="686"/>
      <c r="T59" s="686"/>
      <c r="U59" s="686"/>
      <c r="V59" s="686"/>
      <c r="W59" s="686"/>
      <c r="X59" s="687"/>
      <c r="Y59" s="687"/>
      <c r="Z59" s="687"/>
      <c r="AA59" s="687"/>
      <c r="AB59" s="687"/>
      <c r="AC59" s="687"/>
      <c r="AD59" s="687"/>
      <c r="AE59" s="687"/>
      <c r="AF59" s="687"/>
      <c r="AG59" s="687"/>
      <c r="AH59" s="687"/>
      <c r="AI59" s="29"/>
      <c r="AJ59" s="3"/>
      <c r="AL59" s="1492"/>
      <c r="AM59" s="1426" t="str">
        <f>IF(AND($BC$43="",$BI$43="",$BO$43=""),"","勤務実績に応じて支給される諸手当（非固定給与）の計")</f>
        <v>勤務実績に応じて支給される諸手当（非固定給与）の計</v>
      </c>
      <c r="AN59" s="1427"/>
      <c r="AO59" s="1427"/>
      <c r="AP59" s="1427"/>
      <c r="AQ59" s="1427"/>
      <c r="AR59" s="1427"/>
      <c r="AS59" s="1427"/>
      <c r="AT59" s="1427"/>
      <c r="AU59" s="1427"/>
      <c r="AV59" s="1428"/>
      <c r="AW59" s="1432" t="str">
        <f>IF(AND($BC$43="",$BI$43="",$BO$43=""),"","**********")</f>
        <v>**********</v>
      </c>
      <c r="AX59" s="1433"/>
      <c r="AY59" s="1433"/>
      <c r="AZ59" s="1433"/>
      <c r="BA59" s="1433"/>
      <c r="BB59" s="1434"/>
      <c r="BC59" s="1438"/>
      <c r="BD59" s="1439"/>
      <c r="BE59" s="1439"/>
      <c r="BF59" s="1439"/>
      <c r="BG59" s="1439"/>
      <c r="BH59" s="756" t="str">
        <f t="shared" si="3"/>
        <v>円</v>
      </c>
      <c r="BI59" s="1438"/>
      <c r="BJ59" s="1439"/>
      <c r="BK59" s="1439"/>
      <c r="BL59" s="1439"/>
      <c r="BM59" s="1439"/>
      <c r="BN59" s="756"/>
      <c r="BO59" s="1438"/>
      <c r="BP59" s="1439"/>
      <c r="BQ59" s="1439"/>
      <c r="BR59" s="1439"/>
      <c r="BS59" s="1439"/>
      <c r="BT59" s="756"/>
    </row>
    <row r="60" spans="1:74" ht="12.6" customHeight="1">
      <c r="A60" s="784">
        <v>59</v>
      </c>
      <c r="B60" s="58" t="s">
        <v>46</v>
      </c>
      <c r="C60" s="134"/>
      <c r="D60" s="134"/>
      <c r="E60" s="134"/>
      <c r="F60" s="134"/>
      <c r="G60" s="748"/>
      <c r="H60" s="748"/>
      <c r="I60" s="1658" t="s">
        <v>372</v>
      </c>
      <c r="J60" s="1658"/>
      <c r="K60" s="1658"/>
      <c r="L60" s="1658"/>
      <c r="M60" s="1658"/>
      <c r="N60" s="1658"/>
      <c r="O60" s="1658"/>
      <c r="P60" s="1658"/>
      <c r="Q60" s="1658"/>
      <c r="R60" s="1658"/>
      <c r="S60" s="1658"/>
      <c r="T60" s="1658"/>
      <c r="U60" s="1658"/>
      <c r="V60" s="1658"/>
      <c r="W60" s="1658"/>
      <c r="X60" s="1658"/>
      <c r="Y60" s="1658"/>
      <c r="Z60" s="1658"/>
      <c r="AA60" s="1658"/>
      <c r="AB60" s="1658"/>
      <c r="AC60" s="1658"/>
      <c r="AD60" s="1658"/>
      <c r="AE60" s="1658"/>
      <c r="AF60" s="1658"/>
      <c r="AG60" s="1658"/>
      <c r="AH60" s="1658"/>
      <c r="AI60" s="29"/>
      <c r="AJ60" s="3"/>
      <c r="AL60" s="1492"/>
      <c r="AM60" s="1429"/>
      <c r="AN60" s="1430"/>
      <c r="AO60" s="1430"/>
      <c r="AP60" s="1430"/>
      <c r="AQ60" s="1430"/>
      <c r="AR60" s="1430"/>
      <c r="AS60" s="1430"/>
      <c r="AT60" s="1430"/>
      <c r="AU60" s="1430"/>
      <c r="AV60" s="1431"/>
      <c r="AW60" s="1494"/>
      <c r="AX60" s="1495"/>
      <c r="AY60" s="1495"/>
      <c r="AZ60" s="1495"/>
      <c r="BA60" s="1495"/>
      <c r="BB60" s="1496"/>
      <c r="BC60" s="1440"/>
      <c r="BD60" s="1441"/>
      <c r="BE60" s="1441"/>
      <c r="BF60" s="1441"/>
      <c r="BG60" s="1441"/>
      <c r="BH60" s="759" t="str">
        <f t="shared" si="3"/>
        <v>円</v>
      </c>
      <c r="BI60" s="1440"/>
      <c r="BJ60" s="1441"/>
      <c r="BK60" s="1441"/>
      <c r="BL60" s="1441"/>
      <c r="BM60" s="1441"/>
      <c r="BN60" s="759"/>
      <c r="BO60" s="1440"/>
      <c r="BP60" s="1441"/>
      <c r="BQ60" s="1441"/>
      <c r="BR60" s="1441"/>
      <c r="BS60" s="1441"/>
      <c r="BT60" s="759"/>
    </row>
    <row r="61" spans="1:74" ht="12.6" customHeight="1">
      <c r="A61" s="784">
        <v>60</v>
      </c>
      <c r="B61" s="58"/>
      <c r="C61" s="134"/>
      <c r="D61" s="134"/>
      <c r="E61" s="134"/>
      <c r="F61" s="134"/>
      <c r="G61" s="748"/>
      <c r="H61" s="748"/>
      <c r="I61" s="1653" t="s">
        <v>373</v>
      </c>
      <c r="J61" s="1653"/>
      <c r="K61" s="1653"/>
      <c r="L61" s="1653"/>
      <c r="M61" s="1653"/>
      <c r="N61" s="1653"/>
      <c r="O61" s="1653"/>
      <c r="P61" s="1653"/>
      <c r="Q61" s="1653"/>
      <c r="R61" s="1653"/>
      <c r="S61" s="1653"/>
      <c r="T61" s="1653"/>
      <c r="U61" s="1653"/>
      <c r="V61" s="1653"/>
      <c r="W61" s="1653"/>
      <c r="X61" s="1653"/>
      <c r="Y61" s="1653"/>
      <c r="Z61" s="1653"/>
      <c r="AA61" s="1653"/>
      <c r="AB61" s="1653"/>
      <c r="AC61" s="1653"/>
      <c r="AD61" s="1653"/>
      <c r="AE61" s="1653"/>
      <c r="AF61" s="1653"/>
      <c r="AG61" s="1653"/>
      <c r="AH61" s="1653"/>
      <c r="AI61" s="29"/>
      <c r="AJ61" s="3"/>
      <c r="AL61" s="1492"/>
      <c r="AM61" s="629"/>
      <c r="AN61" s="630"/>
      <c r="AO61" s="630"/>
      <c r="AP61" s="630"/>
      <c r="AQ61" s="1617"/>
      <c r="AR61" s="1427"/>
      <c r="AS61" s="1427"/>
      <c r="AT61" s="1427"/>
      <c r="AU61" s="1427"/>
      <c r="AV61" s="1428"/>
      <c r="AW61" s="1618"/>
      <c r="AX61" s="1619"/>
      <c r="AY61" s="1619"/>
      <c r="AZ61" s="1619"/>
      <c r="BA61" s="1619"/>
      <c r="BB61" s="761"/>
      <c r="BC61" s="1438"/>
      <c r="BD61" s="1439"/>
      <c r="BE61" s="1439"/>
      <c r="BF61" s="1439"/>
      <c r="BG61" s="1439"/>
      <c r="BH61" s="756"/>
      <c r="BI61" s="1438"/>
      <c r="BJ61" s="1439"/>
      <c r="BK61" s="1439"/>
      <c r="BL61" s="1439"/>
      <c r="BM61" s="1439"/>
      <c r="BN61" s="756"/>
      <c r="BO61" s="1438"/>
      <c r="BP61" s="1439"/>
      <c r="BQ61" s="1439"/>
      <c r="BR61" s="1439"/>
      <c r="BS61" s="1439"/>
      <c r="BT61" s="756"/>
    </row>
    <row r="62" spans="1:74" ht="12.6" customHeight="1">
      <c r="A62" s="784">
        <v>61</v>
      </c>
      <c r="B62" s="58"/>
      <c r="C62" s="134"/>
      <c r="D62" s="134"/>
      <c r="E62" s="134"/>
      <c r="F62" s="134"/>
      <c r="G62" s="748"/>
      <c r="H62" s="748"/>
      <c r="I62" s="117"/>
      <c r="J62" s="117"/>
      <c r="K62" s="117"/>
      <c r="L62" s="117"/>
      <c r="M62" s="117"/>
      <c r="N62" s="117"/>
      <c r="O62" s="117"/>
      <c r="P62" s="117"/>
      <c r="Q62" s="117"/>
      <c r="R62" s="117"/>
      <c r="S62" s="117"/>
      <c r="T62" s="117"/>
      <c r="U62" s="117"/>
      <c r="V62" s="117"/>
      <c r="W62" s="29"/>
      <c r="X62" s="29"/>
      <c r="Y62" s="29"/>
      <c r="Z62" s="29"/>
      <c r="AA62" s="29"/>
      <c r="AB62" s="29"/>
      <c r="AC62" s="29"/>
      <c r="AD62" s="29"/>
      <c r="AE62" s="29"/>
      <c r="AF62" s="29"/>
      <c r="AG62" s="29"/>
      <c r="AH62" s="29"/>
      <c r="AI62" s="29"/>
      <c r="AJ62" s="3"/>
      <c r="AL62" s="1492"/>
      <c r="AM62" s="678" t="str">
        <f>IF(AND($BC$43="",$BI$43="",$BO$43=""),"","その他")</f>
        <v>その他</v>
      </c>
      <c r="AN62" s="679"/>
      <c r="AO62" s="679"/>
      <c r="AP62" s="679"/>
      <c r="AQ62" s="1696"/>
      <c r="AR62" s="1697"/>
      <c r="AS62" s="1697"/>
      <c r="AT62" s="1697"/>
      <c r="AU62" s="1697"/>
      <c r="AV62" s="1698"/>
      <c r="AW62" s="1613"/>
      <c r="AX62" s="1614"/>
      <c r="AY62" s="1614"/>
      <c r="AZ62" s="1614"/>
      <c r="BA62" s="1614"/>
      <c r="BB62" s="762" t="str">
        <f>IF(AND($BC$43="",$BI$43="",$BO$43=""),"","円")</f>
        <v>円</v>
      </c>
      <c r="BC62" s="1613"/>
      <c r="BD62" s="1614"/>
      <c r="BE62" s="1614"/>
      <c r="BF62" s="1614"/>
      <c r="BG62" s="1614"/>
      <c r="BH62" s="762" t="str">
        <f>IF(BC$43&lt;&gt;"","円","")</f>
        <v>円</v>
      </c>
      <c r="BI62" s="1613"/>
      <c r="BJ62" s="1614"/>
      <c r="BK62" s="1614"/>
      <c r="BL62" s="1614"/>
      <c r="BM62" s="1614"/>
      <c r="BN62" s="762"/>
      <c r="BO62" s="1613"/>
      <c r="BP62" s="1614"/>
      <c r="BQ62" s="1614"/>
      <c r="BR62" s="1614"/>
      <c r="BS62" s="1614"/>
      <c r="BT62" s="762"/>
    </row>
    <row r="63" spans="1:74" ht="12.6" customHeight="1">
      <c r="A63" s="784">
        <v>62</v>
      </c>
      <c r="B63" s="58" t="s">
        <v>47</v>
      </c>
      <c r="C63" s="134"/>
      <c r="D63" s="134"/>
      <c r="E63" s="134"/>
      <c r="F63" s="134"/>
      <c r="G63" s="748"/>
      <c r="H63" s="748"/>
      <c r="I63" s="1653" t="s">
        <v>377</v>
      </c>
      <c r="J63" s="1653"/>
      <c r="K63" s="1653"/>
      <c r="L63" s="1653"/>
      <c r="M63" s="1653"/>
      <c r="N63" s="1653"/>
      <c r="O63" s="1653"/>
      <c r="P63" s="1653"/>
      <c r="Q63" s="1653"/>
      <c r="R63" s="30"/>
      <c r="S63" s="30"/>
      <c r="T63" s="29"/>
      <c r="U63" s="29"/>
      <c r="V63" s="29"/>
      <c r="W63" s="70" t="s">
        <v>277</v>
      </c>
      <c r="X63" s="118"/>
      <c r="Y63" s="1676" t="s">
        <v>375</v>
      </c>
      <c r="Z63" s="1676"/>
      <c r="AA63" s="1676"/>
      <c r="AB63" s="119" t="s">
        <v>278</v>
      </c>
      <c r="AC63" s="1677" t="s">
        <v>376</v>
      </c>
      <c r="AD63" s="1677"/>
      <c r="AE63" s="1677"/>
      <c r="AF63" s="591" t="s">
        <v>279</v>
      </c>
      <c r="AG63" s="1677" t="s">
        <v>375</v>
      </c>
      <c r="AH63" s="1677"/>
      <c r="AI63" s="1677"/>
      <c r="AJ63" s="592"/>
      <c r="AL63" s="1492"/>
      <c r="AM63" s="678" t="str">
        <f>IF(AND($BC$43="",$BI$43="",$BO$43=""),"","現物給等")</f>
        <v>現物給等</v>
      </c>
      <c r="AN63" s="679"/>
      <c r="AO63" s="679"/>
      <c r="AP63" s="679"/>
      <c r="AQ63" s="1620"/>
      <c r="AR63" s="1621"/>
      <c r="AS63" s="1621"/>
      <c r="AT63" s="1621"/>
      <c r="AU63" s="1621"/>
      <c r="AV63" s="1622"/>
      <c r="AW63" s="1581"/>
      <c r="AX63" s="1582"/>
      <c r="AY63" s="1582"/>
      <c r="AZ63" s="1582"/>
      <c r="BA63" s="1582"/>
      <c r="BB63" s="763"/>
      <c r="BC63" s="1581"/>
      <c r="BD63" s="1582"/>
      <c r="BE63" s="1582"/>
      <c r="BF63" s="1582"/>
      <c r="BG63" s="1582"/>
      <c r="BH63" s="763"/>
      <c r="BI63" s="1581"/>
      <c r="BJ63" s="1582"/>
      <c r="BK63" s="1582"/>
      <c r="BL63" s="1582"/>
      <c r="BM63" s="1582"/>
      <c r="BN63" s="763"/>
      <c r="BO63" s="1581"/>
      <c r="BP63" s="1582"/>
      <c r="BQ63" s="1582"/>
      <c r="BR63" s="1582"/>
      <c r="BS63" s="1582"/>
      <c r="BT63" s="763"/>
    </row>
    <row r="64" spans="1:74" ht="12.6" customHeight="1">
      <c r="A64" s="784">
        <v>63</v>
      </c>
      <c r="B64" s="58"/>
      <c r="C64" s="134"/>
      <c r="D64" s="134"/>
      <c r="E64" s="134"/>
      <c r="F64" s="134"/>
      <c r="G64" s="748"/>
      <c r="H64" s="748"/>
      <c r="I64" s="686"/>
      <c r="J64" s="686"/>
      <c r="K64" s="686"/>
      <c r="L64" s="686"/>
      <c r="M64" s="686"/>
      <c r="N64" s="686"/>
      <c r="O64" s="686"/>
      <c r="P64" s="686"/>
      <c r="Q64" s="686"/>
      <c r="R64" s="30"/>
      <c r="S64" s="30"/>
      <c r="T64" s="29"/>
      <c r="U64" s="29"/>
      <c r="V64" s="29"/>
      <c r="W64" s="116"/>
      <c r="X64" s="118"/>
      <c r="Y64" s="688"/>
      <c r="Z64" s="688"/>
      <c r="AA64" s="688"/>
      <c r="AB64" s="119"/>
      <c r="AC64" s="591"/>
      <c r="AD64" s="591"/>
      <c r="AE64" s="591"/>
      <c r="AF64" s="591"/>
      <c r="AG64" s="591"/>
      <c r="AH64" s="591"/>
      <c r="AI64" s="591"/>
      <c r="AJ64" s="592"/>
      <c r="AL64" s="1492"/>
      <c r="AM64" s="110"/>
      <c r="AN64" s="111"/>
      <c r="AO64" s="111"/>
      <c r="AP64" s="111"/>
      <c r="AQ64" s="1625"/>
      <c r="AR64" s="1626"/>
      <c r="AS64" s="1626"/>
      <c r="AT64" s="1626"/>
      <c r="AU64" s="1626"/>
      <c r="AV64" s="1627"/>
      <c r="AW64" s="1628"/>
      <c r="AX64" s="1629"/>
      <c r="AY64" s="1629"/>
      <c r="AZ64" s="1629"/>
      <c r="BA64" s="1629"/>
      <c r="BB64" s="764" t="str">
        <f>IF(AND($BC$43="",$BI$43="",$BO$43=""),"","円")</f>
        <v>円</v>
      </c>
      <c r="BC64" s="1628"/>
      <c r="BD64" s="1629"/>
      <c r="BE64" s="1629"/>
      <c r="BF64" s="1629"/>
      <c r="BG64" s="1629"/>
      <c r="BH64" s="764" t="str">
        <f>IF(BC$43&lt;&gt;"","円","")</f>
        <v>円</v>
      </c>
      <c r="BI64" s="1628"/>
      <c r="BJ64" s="1629"/>
      <c r="BK64" s="1629"/>
      <c r="BL64" s="1629"/>
      <c r="BM64" s="1629"/>
      <c r="BN64" s="764"/>
      <c r="BO64" s="1707"/>
      <c r="BP64" s="1708"/>
      <c r="BQ64" s="1708"/>
      <c r="BR64" s="1708"/>
      <c r="BS64" s="1708"/>
      <c r="BT64" s="764"/>
    </row>
    <row r="65" spans="1:72" ht="12.6" customHeight="1">
      <c r="A65" s="784">
        <v>64</v>
      </c>
      <c r="B65" s="317" t="s">
        <v>353</v>
      </c>
      <c r="C65" s="134"/>
      <c r="D65" s="134"/>
      <c r="E65" s="134"/>
      <c r="F65" s="134"/>
      <c r="G65" s="748"/>
      <c r="H65" s="748"/>
      <c r="I65" s="1653" t="s">
        <v>377</v>
      </c>
      <c r="J65" s="1653"/>
      <c r="K65" s="1653"/>
      <c r="L65" s="1653"/>
      <c r="M65" s="1653"/>
      <c r="N65" s="1653"/>
      <c r="O65" s="1653"/>
      <c r="P65" s="1653"/>
      <c r="Q65" s="1653"/>
      <c r="R65" s="30"/>
      <c r="S65" s="30"/>
      <c r="T65" s="29"/>
      <c r="U65" s="29"/>
      <c r="V65" s="29"/>
      <c r="W65" s="116"/>
      <c r="X65" s="118"/>
      <c r="Y65" s="688"/>
      <c r="Z65" s="688"/>
      <c r="AA65" s="688"/>
      <c r="AB65" s="119"/>
      <c r="AC65" s="591"/>
      <c r="AD65" s="591"/>
      <c r="AE65" s="591"/>
      <c r="AF65" s="591"/>
      <c r="AG65" s="591"/>
      <c r="AH65" s="591"/>
      <c r="AI65" s="591"/>
      <c r="AJ65" s="592"/>
      <c r="AL65" s="1492"/>
      <c r="AM65" s="107" t="str">
        <f>IF(AND(BC43="",BI43="",BO43=""),"","合計")</f>
        <v>合計</v>
      </c>
      <c r="AN65" s="108"/>
      <c r="AO65" s="108"/>
      <c r="AP65" s="108"/>
      <c r="AQ65" s="108"/>
      <c r="AR65" s="112"/>
      <c r="AS65" s="112"/>
      <c r="AT65" s="112"/>
      <c r="AU65" s="112"/>
      <c r="AV65" s="113"/>
      <c r="AW65" s="1461"/>
      <c r="AX65" s="1462"/>
      <c r="AY65" s="1462"/>
      <c r="AZ65" s="1462"/>
      <c r="BA65" s="1462"/>
      <c r="BB65" s="765"/>
      <c r="BC65" s="1438">
        <f>IF(COUNTA(BC47:BG64)=0,"",SUM(BC47:BG64))</f>
        <v>0</v>
      </c>
      <c r="BD65" s="1439"/>
      <c r="BE65" s="1439"/>
      <c r="BF65" s="1439"/>
      <c r="BG65" s="1439"/>
      <c r="BH65" s="765"/>
      <c r="BI65" s="1438"/>
      <c r="BJ65" s="1439"/>
      <c r="BK65" s="1439"/>
      <c r="BL65" s="1439"/>
      <c r="BM65" s="1439"/>
      <c r="BN65" s="765"/>
      <c r="BO65" s="1438"/>
      <c r="BP65" s="1439"/>
      <c r="BQ65" s="1439"/>
      <c r="BR65" s="1439"/>
      <c r="BS65" s="1439"/>
      <c r="BT65" s="765"/>
    </row>
    <row r="66" spans="1:72" ht="12.6" customHeight="1" thickBot="1">
      <c r="A66" s="784">
        <v>65</v>
      </c>
      <c r="B66" s="120"/>
      <c r="C66" s="4"/>
      <c r="D66" s="4"/>
      <c r="E66" s="4"/>
      <c r="F66" s="4"/>
      <c r="G66" s="121"/>
      <c r="H66" s="121"/>
      <c r="I66" s="121"/>
      <c r="J66" s="121"/>
      <c r="K66" s="121"/>
      <c r="L66" s="121"/>
      <c r="M66" s="121"/>
      <c r="N66" s="121"/>
      <c r="O66" s="121"/>
      <c r="P66" s="121"/>
      <c r="Q66" s="121"/>
      <c r="R66" s="4"/>
      <c r="S66" s="4"/>
      <c r="T66" s="4"/>
      <c r="U66" s="4"/>
      <c r="V66" s="4"/>
      <c r="W66" s="4"/>
      <c r="X66" s="4"/>
      <c r="Y66" s="4"/>
      <c r="Z66" s="5"/>
      <c r="AA66" s="5"/>
      <c r="AB66" s="5"/>
      <c r="AC66" s="5"/>
      <c r="AD66" s="5"/>
      <c r="AE66" s="5"/>
      <c r="AF66" s="5"/>
      <c r="AG66" s="5"/>
      <c r="AH66" s="5"/>
      <c r="AI66" s="5"/>
      <c r="AJ66" s="17"/>
      <c r="AL66" s="1493"/>
      <c r="AM66" s="110"/>
      <c r="AN66" s="111"/>
      <c r="AO66" s="111"/>
      <c r="AP66" s="111"/>
      <c r="AQ66" s="111"/>
      <c r="AR66" s="114"/>
      <c r="AS66" s="114"/>
      <c r="AT66" s="114"/>
      <c r="AU66" s="114"/>
      <c r="AV66" s="115"/>
      <c r="AW66" s="1463"/>
      <c r="AX66" s="1464"/>
      <c r="AY66" s="1464"/>
      <c r="AZ66" s="1464"/>
      <c r="BA66" s="1464"/>
      <c r="BB66" s="764"/>
      <c r="BC66" s="1440"/>
      <c r="BD66" s="1441"/>
      <c r="BE66" s="1441"/>
      <c r="BF66" s="1441"/>
      <c r="BG66" s="1441"/>
      <c r="BH66" s="764" t="str">
        <f>IF(BC$43&lt;&gt;"","円","")</f>
        <v>円</v>
      </c>
      <c r="BI66" s="1440"/>
      <c r="BJ66" s="1441"/>
      <c r="BK66" s="1441"/>
      <c r="BL66" s="1441"/>
      <c r="BM66" s="1441"/>
      <c r="BN66" s="764"/>
      <c r="BO66" s="1440"/>
      <c r="BP66" s="1441"/>
      <c r="BQ66" s="1441"/>
      <c r="BR66" s="1441"/>
      <c r="BS66" s="1441"/>
      <c r="BT66" s="764"/>
    </row>
    <row r="67" spans="1:72" ht="12.6" customHeight="1">
      <c r="A67" s="784">
        <v>43</v>
      </c>
      <c r="B67" s="35"/>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1499" t="str">
        <f>+証明書!AF67</f>
        <v>ver.20230905</v>
      </c>
      <c r="AG67" s="1499"/>
      <c r="AH67" s="1499"/>
      <c r="AI67" s="1499"/>
      <c r="AJ67" s="1499"/>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1499" t="str">
        <f>+AF67</f>
        <v>ver.20230905</v>
      </c>
      <c r="BQ67" s="1499"/>
      <c r="BR67" s="1499"/>
      <c r="BS67" s="1499"/>
      <c r="BT67" s="1499"/>
    </row>
    <row r="68" spans="1:72" ht="12.6" customHeight="1"/>
    <row r="69" spans="1:72" ht="12.6" customHeight="1" thickBot="1">
      <c r="A69" s="784">
        <v>1</v>
      </c>
      <c r="B69" s="35" t="str">
        <f>B2</f>
        <v>様式１０－２</v>
      </c>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L69" s="35" t="str">
        <f>AL2</f>
        <v>様式１０－２</v>
      </c>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row>
    <row r="70" spans="1:72" ht="12.6" customHeight="1" thickTop="1">
      <c r="A70" s="784">
        <v>2</v>
      </c>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row>
    <row r="71" spans="1:72" ht="12.6" customHeight="1">
      <c r="A71" s="784">
        <v>3</v>
      </c>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row>
    <row r="72" spans="1:72" ht="12.6" customHeight="1" thickBot="1">
      <c r="A72" s="784">
        <v>4</v>
      </c>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row>
    <row r="73" spans="1:72" ht="12.6" customHeight="1" thickTop="1">
      <c r="A73" s="784">
        <v>5</v>
      </c>
      <c r="B73" s="36" t="str">
        <f>"被保険者　：　"&amp;$B$9&amp;$C$9&amp;$D$9&amp;$E$9&amp;"・"&amp;$F$9&amp;$G$9&amp;$H$9&amp;$I$9&amp;"　"&amp;$J$9</f>
        <v>被保険者　：　・　</v>
      </c>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L73" s="36" t="str">
        <f>"被保険者　：　"&amp;$B$9&amp;$C$9&amp;$D$9&amp;$E$9&amp;"・"&amp;$F$9&amp;$G$9&amp;$H$9&amp;$I$9&amp;"　"&amp;$J$9</f>
        <v>被保険者　：　・　</v>
      </c>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row>
    <row r="74" spans="1:72" ht="12.6" customHeight="1">
      <c r="A74" s="784">
        <v>6</v>
      </c>
      <c r="B74" s="1505" t="s">
        <v>77</v>
      </c>
      <c r="C74" s="1505"/>
      <c r="D74" s="1505"/>
      <c r="E74" s="1505"/>
      <c r="F74" s="1505"/>
      <c r="G74" s="1505"/>
      <c r="H74" s="1505"/>
      <c r="I74" s="1505"/>
      <c r="J74" s="1505"/>
      <c r="K74" s="1505"/>
      <c r="L74" s="1505"/>
      <c r="M74" s="1505"/>
      <c r="N74" s="1505"/>
      <c r="O74" s="1505"/>
      <c r="P74" s="1505"/>
      <c r="Q74" s="1505"/>
      <c r="R74" s="1505"/>
      <c r="S74" s="1505"/>
      <c r="T74" s="1505"/>
      <c r="U74" s="1505"/>
      <c r="V74" s="1505"/>
      <c r="W74" s="1505"/>
      <c r="X74" s="1505"/>
      <c r="Y74" s="1505"/>
      <c r="Z74" s="1505"/>
      <c r="AA74" s="1505"/>
      <c r="AB74" s="1505"/>
      <c r="AC74" s="1505"/>
      <c r="AD74" s="1505"/>
      <c r="AE74" s="1505"/>
      <c r="AF74" s="1505"/>
      <c r="AG74" s="1505"/>
      <c r="AH74" s="1505"/>
      <c r="AI74" s="1505"/>
      <c r="AJ74" s="1505"/>
      <c r="AL74" s="1505" t="s">
        <v>77</v>
      </c>
      <c r="AM74" s="1505"/>
      <c r="AN74" s="1505"/>
      <c r="AO74" s="1505"/>
      <c r="AP74" s="1505"/>
      <c r="AQ74" s="1505"/>
      <c r="AR74" s="1505"/>
      <c r="AS74" s="1505"/>
      <c r="AT74" s="1505"/>
      <c r="AU74" s="1505"/>
      <c r="AV74" s="1505"/>
      <c r="AW74" s="1505"/>
      <c r="AX74" s="1505"/>
      <c r="AY74" s="1505"/>
      <c r="AZ74" s="1505"/>
      <c r="BA74" s="1505"/>
      <c r="BB74" s="1505"/>
      <c r="BC74" s="1505"/>
      <c r="BD74" s="1505"/>
      <c r="BE74" s="1505"/>
      <c r="BF74" s="1505"/>
      <c r="BG74" s="1505"/>
      <c r="BH74" s="1505"/>
      <c r="BI74" s="1505"/>
      <c r="BJ74" s="1505"/>
      <c r="BK74" s="1505"/>
      <c r="BL74" s="1505"/>
      <c r="BM74" s="1505"/>
      <c r="BN74" s="1505"/>
      <c r="BO74" s="1505"/>
      <c r="BP74" s="1505"/>
      <c r="BQ74" s="1505"/>
      <c r="BR74" s="1505"/>
      <c r="BS74" s="1505"/>
      <c r="BT74" s="1505"/>
    </row>
    <row r="75" spans="1:72" ht="12.6" customHeight="1">
      <c r="A75" s="784">
        <v>7</v>
      </c>
      <c r="B75" s="1505"/>
      <c r="C75" s="1505"/>
      <c r="D75" s="1505"/>
      <c r="E75" s="1505"/>
      <c r="F75" s="1505"/>
      <c r="G75" s="1505"/>
      <c r="H75" s="1505"/>
      <c r="I75" s="1505"/>
      <c r="J75" s="1505"/>
      <c r="K75" s="1505"/>
      <c r="L75" s="1505"/>
      <c r="M75" s="1505"/>
      <c r="N75" s="1505"/>
      <c r="O75" s="1505"/>
      <c r="P75" s="1505"/>
      <c r="Q75" s="1505"/>
      <c r="R75" s="1505"/>
      <c r="S75" s="1505"/>
      <c r="T75" s="1505"/>
      <c r="U75" s="1505"/>
      <c r="V75" s="1505"/>
      <c r="W75" s="1505"/>
      <c r="X75" s="1505"/>
      <c r="Y75" s="1505"/>
      <c r="Z75" s="1505"/>
      <c r="AA75" s="1505"/>
      <c r="AB75" s="1505"/>
      <c r="AC75" s="1505"/>
      <c r="AD75" s="1505"/>
      <c r="AE75" s="1505"/>
      <c r="AF75" s="1505"/>
      <c r="AG75" s="1505"/>
      <c r="AH75" s="1505"/>
      <c r="AI75" s="1505"/>
      <c r="AJ75" s="1505"/>
      <c r="AL75" s="1505"/>
      <c r="AM75" s="1505"/>
      <c r="AN75" s="1505"/>
      <c r="AO75" s="1505"/>
      <c r="AP75" s="1505"/>
      <c r="AQ75" s="1505"/>
      <c r="AR75" s="1505"/>
      <c r="AS75" s="1505"/>
      <c r="AT75" s="1505"/>
      <c r="AU75" s="1505"/>
      <c r="AV75" s="1505"/>
      <c r="AW75" s="1505"/>
      <c r="AX75" s="1505"/>
      <c r="AY75" s="1505"/>
      <c r="AZ75" s="1505"/>
      <c r="BA75" s="1505"/>
      <c r="BB75" s="1505"/>
      <c r="BC75" s="1505"/>
      <c r="BD75" s="1505"/>
      <c r="BE75" s="1505"/>
      <c r="BF75" s="1505"/>
      <c r="BG75" s="1505"/>
      <c r="BH75" s="1505"/>
      <c r="BI75" s="1505"/>
      <c r="BJ75" s="1505"/>
      <c r="BK75" s="1505"/>
      <c r="BL75" s="1505"/>
      <c r="BM75" s="1505"/>
      <c r="BN75" s="1505"/>
      <c r="BO75" s="1505"/>
      <c r="BP75" s="1505"/>
      <c r="BQ75" s="1505"/>
      <c r="BR75" s="1505"/>
      <c r="BS75" s="1505"/>
      <c r="BT75" s="1505"/>
    </row>
    <row r="76" spans="1:72" ht="12.6" customHeight="1">
      <c r="A76" s="784">
        <v>8</v>
      </c>
      <c r="B76" s="1506"/>
      <c r="C76" s="1506"/>
      <c r="D76" s="1506"/>
      <c r="E76" s="1506"/>
      <c r="F76" s="1506"/>
      <c r="G76" s="1506"/>
      <c r="H76" s="1506"/>
      <c r="I76" s="1506"/>
      <c r="J76" s="1506"/>
      <c r="K76" s="1506"/>
      <c r="L76" s="1506"/>
      <c r="M76" s="1506"/>
      <c r="N76" s="1506"/>
      <c r="O76" s="1506"/>
      <c r="P76" s="1506"/>
      <c r="Q76" s="1506"/>
      <c r="R76" s="1506"/>
      <c r="S76" s="1506"/>
      <c r="T76" s="1506"/>
      <c r="U76" s="1506"/>
      <c r="V76" s="1506"/>
      <c r="W76" s="1506"/>
      <c r="X76" s="1506"/>
      <c r="Y76" s="1506"/>
      <c r="Z76" s="1506"/>
      <c r="AA76" s="1506"/>
      <c r="AB76" s="1506"/>
      <c r="AC76" s="1506"/>
      <c r="AD76" s="1506"/>
      <c r="AE76" s="1506"/>
      <c r="AF76" s="1506"/>
      <c r="AG76" s="1506"/>
      <c r="AH76" s="1506"/>
      <c r="AI76" s="1506"/>
      <c r="AJ76" s="1506"/>
      <c r="AL76" s="1506"/>
      <c r="AM76" s="1506"/>
      <c r="AN76" s="1506"/>
      <c r="AO76" s="1506"/>
      <c r="AP76" s="1506"/>
      <c r="AQ76" s="1506"/>
      <c r="AR76" s="1506"/>
      <c r="AS76" s="1506"/>
      <c r="AT76" s="1506"/>
      <c r="AU76" s="1506"/>
      <c r="AV76" s="1506"/>
      <c r="AW76" s="1506"/>
      <c r="AX76" s="1506"/>
      <c r="AY76" s="1506"/>
      <c r="AZ76" s="1506"/>
      <c r="BA76" s="1506"/>
      <c r="BB76" s="1506"/>
      <c r="BC76" s="1506"/>
      <c r="BD76" s="1506"/>
      <c r="BE76" s="1506"/>
      <c r="BF76" s="1506"/>
      <c r="BG76" s="1506"/>
      <c r="BH76" s="1506"/>
      <c r="BI76" s="1506"/>
      <c r="BJ76" s="1506"/>
      <c r="BK76" s="1506"/>
      <c r="BL76" s="1506"/>
      <c r="BM76" s="1506"/>
      <c r="BN76" s="1506"/>
      <c r="BO76" s="1506"/>
      <c r="BP76" s="1506"/>
      <c r="BQ76" s="1506"/>
      <c r="BR76" s="1506"/>
      <c r="BS76" s="1506"/>
      <c r="BT76" s="1506"/>
    </row>
    <row r="77" spans="1:72" ht="12.6" customHeight="1">
      <c r="A77" s="784">
        <v>9</v>
      </c>
      <c r="B77" s="689"/>
      <c r="C77" s="690" t="s">
        <v>74</v>
      </c>
      <c r="D77" s="639"/>
      <c r="E77" s="639"/>
      <c r="F77" s="639"/>
      <c r="G77" s="639"/>
      <c r="H77" s="639"/>
      <c r="I77" s="691"/>
      <c r="J77" s="690"/>
      <c r="K77" s="639"/>
      <c r="L77" s="639" t="s">
        <v>75</v>
      </c>
      <c r="M77" s="639"/>
      <c r="N77" s="639"/>
      <c r="O77" s="691"/>
      <c r="P77" s="692"/>
      <c r="Q77" s="639" t="s">
        <v>76</v>
      </c>
      <c r="R77" s="639"/>
      <c r="S77" s="639"/>
      <c r="T77" s="639"/>
      <c r="U77" s="639"/>
      <c r="V77" s="639"/>
      <c r="W77" s="639"/>
      <c r="X77" s="639"/>
      <c r="Y77" s="639"/>
      <c r="Z77" s="639"/>
      <c r="AA77" s="639"/>
      <c r="AB77" s="639"/>
      <c r="AC77" s="639"/>
      <c r="AD77" s="639"/>
      <c r="AE77" s="639"/>
      <c r="AF77" s="639"/>
      <c r="AG77" s="639"/>
      <c r="AH77" s="639"/>
      <c r="AI77" s="639"/>
      <c r="AJ77" s="691"/>
      <c r="AK77" s="693"/>
      <c r="AL77" s="689"/>
      <c r="AM77" s="690" t="s">
        <v>74</v>
      </c>
      <c r="AN77" s="639"/>
      <c r="AO77" s="639"/>
      <c r="AP77" s="639"/>
      <c r="AQ77" s="639"/>
      <c r="AR77" s="639"/>
      <c r="AS77" s="691"/>
      <c r="AT77" s="690"/>
      <c r="AU77" s="639"/>
      <c r="AV77" s="639" t="s">
        <v>75</v>
      </c>
      <c r="AW77" s="639"/>
      <c r="AX77" s="639"/>
      <c r="AY77" s="691"/>
      <c r="AZ77" s="692"/>
      <c r="BA77" s="639" t="s">
        <v>76</v>
      </c>
      <c r="BB77" s="639"/>
      <c r="BC77" s="639"/>
      <c r="BD77" s="639"/>
      <c r="BE77" s="639"/>
      <c r="BF77" s="639"/>
      <c r="BG77" s="639"/>
      <c r="BH77" s="639"/>
      <c r="BI77" s="639"/>
      <c r="BJ77" s="639"/>
      <c r="BK77" s="639"/>
      <c r="BL77" s="639"/>
      <c r="BM77" s="639"/>
      <c r="BN77" s="639"/>
      <c r="BO77" s="639"/>
      <c r="BP77" s="639"/>
      <c r="BQ77" s="639"/>
      <c r="BR77" s="639"/>
      <c r="BS77" s="639"/>
      <c r="BT77" s="691"/>
    </row>
    <row r="78" spans="1:72" ht="12.6" customHeight="1">
      <c r="A78" s="784">
        <v>10</v>
      </c>
      <c r="B78" s="694"/>
      <c r="C78" s="695"/>
      <c r="D78" s="696"/>
      <c r="E78" s="696"/>
      <c r="F78" s="696"/>
      <c r="G78" s="696"/>
      <c r="H78" s="696"/>
      <c r="I78" s="697"/>
      <c r="J78" s="365"/>
      <c r="K78" s="349"/>
      <c r="L78" s="53" t="s">
        <v>0</v>
      </c>
      <c r="M78" s="599"/>
      <c r="N78" s="52" t="s">
        <v>1</v>
      </c>
      <c r="O78" s="54"/>
      <c r="P78" s="692"/>
      <c r="Q78" s="692"/>
      <c r="R78" s="692"/>
      <c r="S78" s="692"/>
      <c r="T78" s="692"/>
      <c r="U78" s="692"/>
      <c r="V78" s="692"/>
      <c r="W78" s="692"/>
      <c r="X78" s="643"/>
      <c r="Y78" s="643"/>
      <c r="Z78" s="643"/>
      <c r="AA78" s="643"/>
      <c r="AB78" s="643"/>
      <c r="AC78" s="643"/>
      <c r="AD78" s="643"/>
      <c r="AE78" s="643"/>
      <c r="AF78" s="643"/>
      <c r="AG78" s="643"/>
      <c r="AH78" s="643"/>
      <c r="AI78" s="643"/>
      <c r="AJ78" s="698"/>
      <c r="AK78" s="693"/>
      <c r="AL78" s="694"/>
      <c r="AM78" s="695"/>
      <c r="AN78" s="696"/>
      <c r="AO78" s="696"/>
      <c r="AP78" s="696"/>
      <c r="AQ78" s="696"/>
      <c r="AR78" s="696"/>
      <c r="AS78" s="697"/>
      <c r="AT78" s="365"/>
      <c r="AU78" s="349"/>
      <c r="AV78" s="53" t="s">
        <v>0</v>
      </c>
      <c r="AW78" s="599"/>
      <c r="AX78" s="52" t="s">
        <v>1</v>
      </c>
      <c r="AY78" s="54"/>
      <c r="AZ78" s="692"/>
      <c r="BA78" s="692"/>
      <c r="BB78" s="692"/>
      <c r="BC78" s="692"/>
      <c r="BD78" s="692"/>
      <c r="BE78" s="692"/>
      <c r="BF78" s="692"/>
      <c r="BG78" s="692"/>
      <c r="BH78" s="643"/>
      <c r="BI78" s="643"/>
      <c r="BJ78" s="643"/>
      <c r="BK78" s="643"/>
      <c r="BL78" s="643"/>
      <c r="BM78" s="643"/>
      <c r="BN78" s="643"/>
      <c r="BO78" s="643"/>
      <c r="BP78" s="643"/>
      <c r="BQ78" s="643"/>
      <c r="BR78" s="643"/>
      <c r="BS78" s="643"/>
      <c r="BT78" s="698"/>
    </row>
    <row r="79" spans="1:72" ht="12.6" customHeight="1">
      <c r="A79" s="784">
        <v>11</v>
      </c>
      <c r="B79" s="766">
        <v>1</v>
      </c>
      <c r="C79" s="1507" t="s">
        <v>350</v>
      </c>
      <c r="D79" s="1508"/>
      <c r="E79" s="1508"/>
      <c r="F79" s="1508"/>
      <c r="G79" s="1508"/>
      <c r="H79" s="1508"/>
      <c r="I79" s="1509"/>
      <c r="J79" s="1516">
        <v>44866</v>
      </c>
      <c r="K79" s="1517"/>
      <c r="L79" s="1517"/>
      <c r="M79" s="1518"/>
      <c r="N79" s="1522">
        <v>44866</v>
      </c>
      <c r="O79" s="1523"/>
      <c r="P79" s="788" t="s">
        <v>380</v>
      </c>
      <c r="Q79" s="789"/>
      <c r="R79" s="789"/>
      <c r="S79" s="789"/>
      <c r="T79" s="789"/>
      <c r="U79" s="789"/>
      <c r="V79" s="789"/>
      <c r="W79" s="789"/>
      <c r="X79" s="789"/>
      <c r="Y79" s="789"/>
      <c r="Z79" s="789"/>
      <c r="AA79" s="789"/>
      <c r="AB79" s="789"/>
      <c r="AC79" s="789"/>
      <c r="AD79" s="789"/>
      <c r="AE79" s="789"/>
      <c r="AF79" s="789"/>
      <c r="AG79" s="789"/>
      <c r="AH79" s="789"/>
      <c r="AI79" s="789"/>
      <c r="AJ79" s="790"/>
      <c r="AL79" s="766">
        <v>11</v>
      </c>
      <c r="AM79" s="1507"/>
      <c r="AN79" s="1508"/>
      <c r="AO79" s="1508"/>
      <c r="AP79" s="1508"/>
      <c r="AQ79" s="1508"/>
      <c r="AR79" s="1508"/>
      <c r="AS79" s="1509"/>
      <c r="AT79" s="1516"/>
      <c r="AU79" s="1517"/>
      <c r="AV79" s="1517"/>
      <c r="AW79" s="1518"/>
      <c r="AX79" s="1522"/>
      <c r="AY79" s="1523"/>
      <c r="AZ79" s="791"/>
      <c r="BA79" s="792"/>
      <c r="BB79" s="792"/>
      <c r="BC79" s="792"/>
      <c r="BD79" s="792"/>
      <c r="BE79" s="792"/>
      <c r="BF79" s="792"/>
      <c r="BG79" s="792"/>
      <c r="BH79" s="792"/>
      <c r="BI79" s="792"/>
      <c r="BJ79" s="792"/>
      <c r="BK79" s="792"/>
      <c r="BL79" s="792"/>
      <c r="BM79" s="792"/>
      <c r="BN79" s="792"/>
      <c r="BO79" s="792"/>
      <c r="BP79" s="792"/>
      <c r="BQ79" s="792"/>
      <c r="BR79" s="792"/>
      <c r="BS79" s="792"/>
      <c r="BT79" s="793"/>
    </row>
    <row r="80" spans="1:72" ht="12.6" customHeight="1">
      <c r="A80" s="784">
        <v>12</v>
      </c>
      <c r="B80" s="767"/>
      <c r="C80" s="1510"/>
      <c r="D80" s="1511"/>
      <c r="E80" s="1511"/>
      <c r="F80" s="1511"/>
      <c r="G80" s="1511"/>
      <c r="H80" s="1511"/>
      <c r="I80" s="1512"/>
      <c r="J80" s="1519"/>
      <c r="K80" s="1520"/>
      <c r="L80" s="1520"/>
      <c r="M80" s="1521"/>
      <c r="N80" s="1300"/>
      <c r="O80" s="1524"/>
      <c r="P80" s="794"/>
      <c r="Q80" s="116"/>
      <c r="R80" s="116"/>
      <c r="S80" s="116"/>
      <c r="T80" s="116"/>
      <c r="U80" s="116"/>
      <c r="V80" s="116"/>
      <c r="W80" s="116"/>
      <c r="X80" s="116"/>
      <c r="Y80" s="116"/>
      <c r="Z80" s="116"/>
      <c r="AA80" s="116"/>
      <c r="AB80" s="116"/>
      <c r="AC80" s="116"/>
      <c r="AD80" s="116"/>
      <c r="AE80" s="116"/>
      <c r="AF80" s="116"/>
      <c r="AG80" s="116"/>
      <c r="AH80" s="116"/>
      <c r="AI80" s="116"/>
      <c r="AJ80" s="795"/>
      <c r="AL80" s="767"/>
      <c r="AM80" s="1510"/>
      <c r="AN80" s="1511"/>
      <c r="AO80" s="1511"/>
      <c r="AP80" s="1511"/>
      <c r="AQ80" s="1511"/>
      <c r="AR80" s="1511"/>
      <c r="AS80" s="1512"/>
      <c r="AT80" s="1519"/>
      <c r="AU80" s="1520"/>
      <c r="AV80" s="1520"/>
      <c r="AW80" s="1521"/>
      <c r="AX80" s="1300"/>
      <c r="AY80" s="1524"/>
      <c r="AZ80" s="796"/>
      <c r="BA80" s="797"/>
      <c r="BB80" s="797"/>
      <c r="BC80" s="797"/>
      <c r="BD80" s="797"/>
      <c r="BE80" s="797"/>
      <c r="BF80" s="797"/>
      <c r="BG80" s="797"/>
      <c r="BH80" s="797"/>
      <c r="BI80" s="797"/>
      <c r="BJ80" s="797"/>
      <c r="BK80" s="797"/>
      <c r="BL80" s="797"/>
      <c r="BM80" s="797"/>
      <c r="BN80" s="797"/>
      <c r="BO80" s="797"/>
      <c r="BP80" s="797"/>
      <c r="BQ80" s="797"/>
      <c r="BR80" s="797"/>
      <c r="BS80" s="797"/>
      <c r="BT80" s="798"/>
    </row>
    <row r="81" spans="1:72" ht="12.6" customHeight="1">
      <c r="A81" s="784">
        <v>13</v>
      </c>
      <c r="B81" s="768"/>
      <c r="C81" s="1510"/>
      <c r="D81" s="1511"/>
      <c r="E81" s="1511"/>
      <c r="F81" s="1511"/>
      <c r="G81" s="1511"/>
      <c r="H81" s="1511"/>
      <c r="I81" s="1512"/>
      <c r="J81" s="273" t="s">
        <v>348</v>
      </c>
      <c r="K81" s="123"/>
      <c r="L81" s="1525">
        <v>1320</v>
      </c>
      <c r="M81" s="1525"/>
      <c r="N81" s="1525"/>
      <c r="O81" s="1526"/>
      <c r="P81" s="794"/>
      <c r="Q81" s="116"/>
      <c r="R81" s="116"/>
      <c r="S81" s="116"/>
      <c r="T81" s="116"/>
      <c r="U81" s="116"/>
      <c r="V81" s="116"/>
      <c r="W81" s="116"/>
      <c r="X81" s="116"/>
      <c r="Y81" s="116"/>
      <c r="Z81" s="116"/>
      <c r="AA81" s="116"/>
      <c r="AB81" s="116"/>
      <c r="AC81" s="116"/>
      <c r="AD81" s="116"/>
      <c r="AE81" s="116"/>
      <c r="AF81" s="116"/>
      <c r="AG81" s="116"/>
      <c r="AH81" s="116"/>
      <c r="AI81" s="116"/>
      <c r="AJ81" s="795"/>
      <c r="AL81" s="768"/>
      <c r="AM81" s="1510"/>
      <c r="AN81" s="1511"/>
      <c r="AO81" s="1511"/>
      <c r="AP81" s="1511"/>
      <c r="AQ81" s="1511"/>
      <c r="AR81" s="1511"/>
      <c r="AS81" s="1512"/>
      <c r="AT81" s="273"/>
      <c r="AU81" s="123"/>
      <c r="AV81" s="1525"/>
      <c r="AW81" s="1525"/>
      <c r="AX81" s="1525"/>
      <c r="AY81" s="1526"/>
      <c r="AZ81" s="796"/>
      <c r="BA81" s="797"/>
      <c r="BB81" s="797"/>
      <c r="BC81" s="797"/>
      <c r="BD81" s="797"/>
      <c r="BE81" s="797"/>
      <c r="BF81" s="797"/>
      <c r="BG81" s="797"/>
      <c r="BH81" s="797"/>
      <c r="BI81" s="797"/>
      <c r="BJ81" s="797"/>
      <c r="BK81" s="797"/>
      <c r="BL81" s="797"/>
      <c r="BM81" s="797"/>
      <c r="BN81" s="797"/>
      <c r="BO81" s="797"/>
      <c r="BP81" s="797"/>
      <c r="BQ81" s="797"/>
      <c r="BR81" s="797"/>
      <c r="BS81" s="797"/>
      <c r="BT81" s="798"/>
    </row>
    <row r="82" spans="1:72" ht="12.6" customHeight="1">
      <c r="A82" s="784">
        <v>14</v>
      </c>
      <c r="B82" s="768"/>
      <c r="C82" s="1510"/>
      <c r="D82" s="1511"/>
      <c r="E82" s="1511"/>
      <c r="F82" s="1511"/>
      <c r="G82" s="1511"/>
      <c r="H82" s="1511"/>
      <c r="I82" s="1512"/>
      <c r="J82" s="273" t="s">
        <v>349</v>
      </c>
      <c r="K82" s="123"/>
      <c r="L82" s="1527">
        <v>166320</v>
      </c>
      <c r="M82" s="1527"/>
      <c r="N82" s="1527"/>
      <c r="O82" s="1528"/>
      <c r="P82" s="794"/>
      <c r="Q82" s="116"/>
      <c r="R82" s="116"/>
      <c r="S82" s="116"/>
      <c r="T82" s="116"/>
      <c r="U82" s="116"/>
      <c r="V82" s="116"/>
      <c r="W82" s="116"/>
      <c r="X82" s="116"/>
      <c r="Y82" s="116"/>
      <c r="Z82" s="116"/>
      <c r="AA82" s="116"/>
      <c r="AB82" s="116"/>
      <c r="AC82" s="116"/>
      <c r="AD82" s="116"/>
      <c r="AE82" s="116"/>
      <c r="AF82" s="116"/>
      <c r="AG82" s="116"/>
      <c r="AH82" s="116"/>
      <c r="AI82" s="116"/>
      <c r="AJ82" s="795"/>
      <c r="AL82" s="768"/>
      <c r="AM82" s="1510"/>
      <c r="AN82" s="1511"/>
      <c r="AO82" s="1511"/>
      <c r="AP82" s="1511"/>
      <c r="AQ82" s="1511"/>
      <c r="AR82" s="1511"/>
      <c r="AS82" s="1512"/>
      <c r="AT82" s="273"/>
      <c r="AU82" s="123"/>
      <c r="AV82" s="1527"/>
      <c r="AW82" s="1527"/>
      <c r="AX82" s="1527"/>
      <c r="AY82" s="1528"/>
      <c r="AZ82" s="796"/>
      <c r="BA82" s="797"/>
      <c r="BB82" s="797"/>
      <c r="BC82" s="797"/>
      <c r="BD82" s="797"/>
      <c r="BE82" s="797"/>
      <c r="BF82" s="797"/>
      <c r="BG82" s="797"/>
      <c r="BH82" s="797"/>
      <c r="BI82" s="797"/>
      <c r="BJ82" s="797"/>
      <c r="BK82" s="797"/>
      <c r="BL82" s="797"/>
      <c r="BM82" s="797"/>
      <c r="BN82" s="797"/>
      <c r="BO82" s="797"/>
      <c r="BP82" s="797"/>
      <c r="BQ82" s="797"/>
      <c r="BR82" s="797"/>
      <c r="BS82" s="797"/>
      <c r="BT82" s="798"/>
    </row>
    <row r="83" spans="1:72" ht="12.6" customHeight="1">
      <c r="A83" s="784">
        <v>15</v>
      </c>
      <c r="B83" s="769"/>
      <c r="C83" s="1513"/>
      <c r="D83" s="1514"/>
      <c r="E83" s="1514"/>
      <c r="F83" s="1514"/>
      <c r="G83" s="1514"/>
      <c r="H83" s="1514"/>
      <c r="I83" s="1515"/>
      <c r="J83" s="95"/>
      <c r="K83" s="336"/>
      <c r="L83" s="770"/>
      <c r="M83" s="770"/>
      <c r="N83" s="770"/>
      <c r="O83" s="771"/>
      <c r="P83" s="799"/>
      <c r="Q83" s="557"/>
      <c r="R83" s="557"/>
      <c r="S83" s="557"/>
      <c r="T83" s="557"/>
      <c r="U83" s="557"/>
      <c r="V83" s="557"/>
      <c r="W83" s="557"/>
      <c r="X83" s="557"/>
      <c r="Y83" s="557"/>
      <c r="Z83" s="557"/>
      <c r="AA83" s="557"/>
      <c r="AB83" s="557"/>
      <c r="AC83" s="557"/>
      <c r="AD83" s="557"/>
      <c r="AE83" s="557"/>
      <c r="AF83" s="557"/>
      <c r="AG83" s="557"/>
      <c r="AH83" s="557"/>
      <c r="AI83" s="557"/>
      <c r="AJ83" s="800"/>
      <c r="AL83" s="769"/>
      <c r="AM83" s="1513"/>
      <c r="AN83" s="1514"/>
      <c r="AO83" s="1514"/>
      <c r="AP83" s="1514"/>
      <c r="AQ83" s="1514"/>
      <c r="AR83" s="1514"/>
      <c r="AS83" s="1515"/>
      <c r="AT83" s="95"/>
      <c r="AU83" s="336"/>
      <c r="AV83" s="770"/>
      <c r="AW83" s="770"/>
      <c r="AX83" s="770"/>
      <c r="AY83" s="771"/>
      <c r="AZ83" s="801"/>
      <c r="BA83" s="802"/>
      <c r="BB83" s="802"/>
      <c r="BC83" s="802"/>
      <c r="BD83" s="802"/>
      <c r="BE83" s="802"/>
      <c r="BF83" s="802"/>
      <c r="BG83" s="802"/>
      <c r="BH83" s="802"/>
      <c r="BI83" s="802"/>
      <c r="BJ83" s="802"/>
      <c r="BK83" s="802"/>
      <c r="BL83" s="802"/>
      <c r="BM83" s="802"/>
      <c r="BN83" s="802"/>
      <c r="BO83" s="802"/>
      <c r="BP83" s="802"/>
      <c r="BQ83" s="802"/>
      <c r="BR83" s="802"/>
      <c r="BS83" s="802"/>
      <c r="BT83" s="803"/>
    </row>
    <row r="84" spans="1:72" ht="12.6" customHeight="1">
      <c r="A84" s="784">
        <v>16</v>
      </c>
      <c r="B84" s="766">
        <f>+B79+1</f>
        <v>2</v>
      </c>
      <c r="C84" s="1507" t="s">
        <v>350</v>
      </c>
      <c r="D84" s="1508"/>
      <c r="E84" s="1508"/>
      <c r="F84" s="1508"/>
      <c r="G84" s="1508"/>
      <c r="H84" s="1508"/>
      <c r="I84" s="1509"/>
      <c r="J84" s="1516">
        <v>44896</v>
      </c>
      <c r="K84" s="1517"/>
      <c r="L84" s="1517"/>
      <c r="M84" s="1518"/>
      <c r="N84" s="1522">
        <v>44896</v>
      </c>
      <c r="O84" s="1523"/>
      <c r="P84" s="788" t="s">
        <v>381</v>
      </c>
      <c r="Q84" s="789"/>
      <c r="R84" s="789"/>
      <c r="S84" s="789"/>
      <c r="T84" s="789"/>
      <c r="U84" s="789"/>
      <c r="V84" s="789"/>
      <c r="W84" s="789"/>
      <c r="X84" s="789"/>
      <c r="Y84" s="789"/>
      <c r="Z84" s="789"/>
      <c r="AA84" s="789"/>
      <c r="AB84" s="789"/>
      <c r="AC84" s="789"/>
      <c r="AD84" s="789"/>
      <c r="AE84" s="789"/>
      <c r="AF84" s="789"/>
      <c r="AG84" s="789"/>
      <c r="AH84" s="789"/>
      <c r="AI84" s="789"/>
      <c r="AJ84" s="790"/>
      <c r="AL84" s="766">
        <f>+AL79+1</f>
        <v>12</v>
      </c>
      <c r="AM84" s="1507"/>
      <c r="AN84" s="1508"/>
      <c r="AO84" s="1508"/>
      <c r="AP84" s="1508"/>
      <c r="AQ84" s="1508"/>
      <c r="AR84" s="1508"/>
      <c r="AS84" s="1509"/>
      <c r="AT84" s="1516"/>
      <c r="AU84" s="1517"/>
      <c r="AV84" s="1517"/>
      <c r="AW84" s="1518"/>
      <c r="AX84" s="1522"/>
      <c r="AY84" s="1523"/>
      <c r="AZ84" s="791"/>
      <c r="BA84" s="792"/>
      <c r="BB84" s="792"/>
      <c r="BC84" s="792"/>
      <c r="BD84" s="792"/>
      <c r="BE84" s="792"/>
      <c r="BF84" s="792"/>
      <c r="BG84" s="792"/>
      <c r="BH84" s="792"/>
      <c r="BI84" s="792"/>
      <c r="BJ84" s="792"/>
      <c r="BK84" s="792"/>
      <c r="BL84" s="792"/>
      <c r="BM84" s="792"/>
      <c r="BN84" s="792"/>
      <c r="BO84" s="792"/>
      <c r="BP84" s="792"/>
      <c r="BQ84" s="792"/>
      <c r="BR84" s="792"/>
      <c r="BS84" s="792"/>
      <c r="BT84" s="793"/>
    </row>
    <row r="85" spans="1:72" ht="12.6" customHeight="1">
      <c r="A85" s="784">
        <v>17</v>
      </c>
      <c r="B85" s="767"/>
      <c r="C85" s="1510"/>
      <c r="D85" s="1511"/>
      <c r="E85" s="1511"/>
      <c r="F85" s="1511"/>
      <c r="G85" s="1511"/>
      <c r="H85" s="1511"/>
      <c r="I85" s="1512"/>
      <c r="J85" s="1519"/>
      <c r="K85" s="1520"/>
      <c r="L85" s="1520"/>
      <c r="M85" s="1521"/>
      <c r="N85" s="1300"/>
      <c r="O85" s="1524"/>
      <c r="P85" s="794"/>
      <c r="Q85" s="116"/>
      <c r="R85" s="116"/>
      <c r="S85" s="116"/>
      <c r="T85" s="116"/>
      <c r="U85" s="116"/>
      <c r="V85" s="116"/>
      <c r="W85" s="116"/>
      <c r="X85" s="116"/>
      <c r="Y85" s="116"/>
      <c r="Z85" s="116"/>
      <c r="AA85" s="116"/>
      <c r="AB85" s="116"/>
      <c r="AC85" s="116"/>
      <c r="AD85" s="116"/>
      <c r="AE85" s="116"/>
      <c r="AF85" s="116"/>
      <c r="AG85" s="116"/>
      <c r="AH85" s="116"/>
      <c r="AI85" s="116"/>
      <c r="AJ85" s="795"/>
      <c r="AL85" s="767"/>
      <c r="AM85" s="1510"/>
      <c r="AN85" s="1511"/>
      <c r="AO85" s="1511"/>
      <c r="AP85" s="1511"/>
      <c r="AQ85" s="1511"/>
      <c r="AR85" s="1511"/>
      <c r="AS85" s="1512"/>
      <c r="AT85" s="1519"/>
      <c r="AU85" s="1520"/>
      <c r="AV85" s="1520"/>
      <c r="AW85" s="1521"/>
      <c r="AX85" s="1300"/>
      <c r="AY85" s="1524"/>
      <c r="AZ85" s="796"/>
      <c r="BA85" s="797"/>
      <c r="BB85" s="797"/>
      <c r="BC85" s="797"/>
      <c r="BD85" s="797"/>
      <c r="BE85" s="797"/>
      <c r="BF85" s="797"/>
      <c r="BG85" s="797"/>
      <c r="BH85" s="797"/>
      <c r="BI85" s="797"/>
      <c r="BJ85" s="797"/>
      <c r="BK85" s="797"/>
      <c r="BL85" s="797"/>
      <c r="BM85" s="797"/>
      <c r="BN85" s="797"/>
      <c r="BO85" s="797"/>
      <c r="BP85" s="797"/>
      <c r="BQ85" s="797"/>
      <c r="BR85" s="797"/>
      <c r="BS85" s="797"/>
      <c r="BT85" s="798"/>
    </row>
    <row r="86" spans="1:72" ht="12.6" customHeight="1">
      <c r="A86" s="784">
        <v>18</v>
      </c>
      <c r="B86" s="768"/>
      <c r="C86" s="1510"/>
      <c r="D86" s="1511"/>
      <c r="E86" s="1511"/>
      <c r="F86" s="1511"/>
      <c r="G86" s="1511"/>
      <c r="H86" s="1511"/>
      <c r="I86" s="1512"/>
      <c r="J86" s="273" t="s">
        <v>348</v>
      </c>
      <c r="K86" s="123"/>
      <c r="L86" s="1525">
        <v>1320</v>
      </c>
      <c r="M86" s="1525"/>
      <c r="N86" s="1525"/>
      <c r="O86" s="1526"/>
      <c r="P86" s="794"/>
      <c r="Q86" s="116"/>
      <c r="R86" s="116"/>
      <c r="S86" s="116"/>
      <c r="T86" s="116"/>
      <c r="U86" s="116"/>
      <c r="V86" s="116"/>
      <c r="W86" s="116"/>
      <c r="X86" s="116"/>
      <c r="Y86" s="116"/>
      <c r="Z86" s="116"/>
      <c r="AA86" s="116"/>
      <c r="AB86" s="116"/>
      <c r="AC86" s="116"/>
      <c r="AD86" s="116"/>
      <c r="AE86" s="116"/>
      <c r="AF86" s="116"/>
      <c r="AG86" s="116"/>
      <c r="AH86" s="116"/>
      <c r="AI86" s="116"/>
      <c r="AJ86" s="795"/>
      <c r="AL86" s="768"/>
      <c r="AM86" s="1510"/>
      <c r="AN86" s="1511"/>
      <c r="AO86" s="1511"/>
      <c r="AP86" s="1511"/>
      <c r="AQ86" s="1511"/>
      <c r="AR86" s="1511"/>
      <c r="AS86" s="1512"/>
      <c r="AT86" s="273"/>
      <c r="AU86" s="123"/>
      <c r="AV86" s="1525"/>
      <c r="AW86" s="1525"/>
      <c r="AX86" s="1525"/>
      <c r="AY86" s="1526"/>
      <c r="AZ86" s="796"/>
      <c r="BA86" s="797"/>
      <c r="BB86" s="797"/>
      <c r="BC86" s="797"/>
      <c r="BD86" s="797"/>
      <c r="BE86" s="797"/>
      <c r="BF86" s="797"/>
      <c r="BG86" s="797"/>
      <c r="BH86" s="797"/>
      <c r="BI86" s="797"/>
      <c r="BJ86" s="797"/>
      <c r="BK86" s="797"/>
      <c r="BL86" s="797"/>
      <c r="BM86" s="797"/>
      <c r="BN86" s="797"/>
      <c r="BO86" s="797"/>
      <c r="BP86" s="797"/>
      <c r="BQ86" s="797"/>
      <c r="BR86" s="797"/>
      <c r="BS86" s="797"/>
      <c r="BT86" s="798"/>
    </row>
    <row r="87" spans="1:72" ht="12.6" customHeight="1">
      <c r="A87" s="784">
        <v>19</v>
      </c>
      <c r="B87" s="768"/>
      <c r="C87" s="1510"/>
      <c r="D87" s="1511"/>
      <c r="E87" s="1511"/>
      <c r="F87" s="1511"/>
      <c r="G87" s="1511"/>
      <c r="H87" s="1511"/>
      <c r="I87" s="1512"/>
      <c r="J87" s="273" t="s">
        <v>349</v>
      </c>
      <c r="K87" s="123"/>
      <c r="L87" s="1527">
        <v>174240</v>
      </c>
      <c r="M87" s="1527"/>
      <c r="N87" s="1527"/>
      <c r="O87" s="1528"/>
      <c r="P87" s="794"/>
      <c r="Q87" s="116"/>
      <c r="R87" s="116"/>
      <c r="S87" s="116"/>
      <c r="T87" s="116"/>
      <c r="U87" s="116"/>
      <c r="V87" s="116"/>
      <c r="W87" s="116"/>
      <c r="X87" s="116"/>
      <c r="Y87" s="116"/>
      <c r="Z87" s="116"/>
      <c r="AA87" s="116"/>
      <c r="AB87" s="116"/>
      <c r="AC87" s="116"/>
      <c r="AD87" s="116"/>
      <c r="AE87" s="116"/>
      <c r="AF87" s="116"/>
      <c r="AG87" s="116"/>
      <c r="AH87" s="116"/>
      <c r="AI87" s="116"/>
      <c r="AJ87" s="795"/>
      <c r="AL87" s="768"/>
      <c r="AM87" s="1510"/>
      <c r="AN87" s="1511"/>
      <c r="AO87" s="1511"/>
      <c r="AP87" s="1511"/>
      <c r="AQ87" s="1511"/>
      <c r="AR87" s="1511"/>
      <c r="AS87" s="1512"/>
      <c r="AT87" s="273"/>
      <c r="AU87" s="123"/>
      <c r="AV87" s="1527"/>
      <c r="AW87" s="1527"/>
      <c r="AX87" s="1527"/>
      <c r="AY87" s="1528"/>
      <c r="AZ87" s="796"/>
      <c r="BA87" s="797"/>
      <c r="BB87" s="797"/>
      <c r="BC87" s="797"/>
      <c r="BD87" s="797"/>
      <c r="BE87" s="797"/>
      <c r="BF87" s="797"/>
      <c r="BG87" s="797"/>
      <c r="BH87" s="797"/>
      <c r="BI87" s="797"/>
      <c r="BJ87" s="797"/>
      <c r="BK87" s="797"/>
      <c r="BL87" s="797"/>
      <c r="BM87" s="797"/>
      <c r="BN87" s="797"/>
      <c r="BO87" s="797"/>
      <c r="BP87" s="797"/>
      <c r="BQ87" s="797"/>
      <c r="BR87" s="797"/>
      <c r="BS87" s="797"/>
      <c r="BT87" s="798"/>
    </row>
    <row r="88" spans="1:72" ht="12.6" customHeight="1">
      <c r="A88" s="784">
        <v>20</v>
      </c>
      <c r="B88" s="769"/>
      <c r="C88" s="1513"/>
      <c r="D88" s="1514"/>
      <c r="E88" s="1514"/>
      <c r="F88" s="1514"/>
      <c r="G88" s="1514"/>
      <c r="H88" s="1514"/>
      <c r="I88" s="1515"/>
      <c r="J88" s="95"/>
      <c r="K88" s="336"/>
      <c r="L88" s="770"/>
      <c r="M88" s="770"/>
      <c r="N88" s="770"/>
      <c r="O88" s="771"/>
      <c r="P88" s="799"/>
      <c r="Q88" s="557"/>
      <c r="R88" s="557"/>
      <c r="S88" s="557"/>
      <c r="T88" s="557"/>
      <c r="U88" s="557"/>
      <c r="V88" s="557"/>
      <c r="W88" s="557"/>
      <c r="X88" s="557"/>
      <c r="Y88" s="557"/>
      <c r="Z88" s="557"/>
      <c r="AA88" s="557"/>
      <c r="AB88" s="557"/>
      <c r="AC88" s="557"/>
      <c r="AD88" s="557"/>
      <c r="AE88" s="557"/>
      <c r="AF88" s="557"/>
      <c r="AG88" s="557"/>
      <c r="AH88" s="557"/>
      <c r="AI88" s="557"/>
      <c r="AJ88" s="800"/>
      <c r="AL88" s="769"/>
      <c r="AM88" s="1513"/>
      <c r="AN88" s="1514"/>
      <c r="AO88" s="1514"/>
      <c r="AP88" s="1514"/>
      <c r="AQ88" s="1514"/>
      <c r="AR88" s="1514"/>
      <c r="AS88" s="1515"/>
      <c r="AT88" s="95"/>
      <c r="AU88" s="336"/>
      <c r="AV88" s="770"/>
      <c r="AW88" s="770"/>
      <c r="AX88" s="770"/>
      <c r="AY88" s="771"/>
      <c r="AZ88" s="801"/>
      <c r="BA88" s="802"/>
      <c r="BB88" s="802"/>
      <c r="BC88" s="802"/>
      <c r="BD88" s="802"/>
      <c r="BE88" s="802"/>
      <c r="BF88" s="802"/>
      <c r="BG88" s="802"/>
      <c r="BH88" s="802"/>
      <c r="BI88" s="802"/>
      <c r="BJ88" s="802"/>
      <c r="BK88" s="802"/>
      <c r="BL88" s="802"/>
      <c r="BM88" s="802"/>
      <c r="BN88" s="802"/>
      <c r="BO88" s="802"/>
      <c r="BP88" s="802"/>
      <c r="BQ88" s="802"/>
      <c r="BR88" s="802"/>
      <c r="BS88" s="802"/>
      <c r="BT88" s="803"/>
    </row>
    <row r="89" spans="1:72" ht="12.6" customHeight="1">
      <c r="A89" s="784">
        <v>21</v>
      </c>
      <c r="B89" s="766">
        <f>+B84+1</f>
        <v>3</v>
      </c>
      <c r="C89" s="1507" t="s">
        <v>350</v>
      </c>
      <c r="D89" s="1508"/>
      <c r="E89" s="1508"/>
      <c r="F89" s="1508"/>
      <c r="G89" s="1508"/>
      <c r="H89" s="1508"/>
      <c r="I89" s="1509"/>
      <c r="J89" s="1516">
        <v>44927</v>
      </c>
      <c r="K89" s="1517"/>
      <c r="L89" s="1517"/>
      <c r="M89" s="1518"/>
      <c r="N89" s="1522">
        <v>44927</v>
      </c>
      <c r="O89" s="1523"/>
      <c r="P89" s="788" t="s">
        <v>382</v>
      </c>
      <c r="Q89" s="789"/>
      <c r="R89" s="789"/>
      <c r="S89" s="789"/>
      <c r="T89" s="789"/>
      <c r="U89" s="789"/>
      <c r="V89" s="789"/>
      <c r="W89" s="789"/>
      <c r="X89" s="789"/>
      <c r="Y89" s="789"/>
      <c r="Z89" s="789"/>
      <c r="AA89" s="789"/>
      <c r="AB89" s="789"/>
      <c r="AC89" s="789"/>
      <c r="AD89" s="789"/>
      <c r="AE89" s="789"/>
      <c r="AF89" s="789"/>
      <c r="AG89" s="789"/>
      <c r="AH89" s="789"/>
      <c r="AI89" s="789"/>
      <c r="AJ89" s="790"/>
      <c r="AL89" s="766">
        <f>+AL84+1</f>
        <v>13</v>
      </c>
      <c r="AM89" s="1507"/>
      <c r="AN89" s="1508"/>
      <c r="AO89" s="1508"/>
      <c r="AP89" s="1508"/>
      <c r="AQ89" s="1508"/>
      <c r="AR89" s="1508"/>
      <c r="AS89" s="1509"/>
      <c r="AT89" s="1516"/>
      <c r="AU89" s="1517"/>
      <c r="AV89" s="1517"/>
      <c r="AW89" s="1518"/>
      <c r="AX89" s="1522"/>
      <c r="AY89" s="1523"/>
      <c r="AZ89" s="791"/>
      <c r="BA89" s="792"/>
      <c r="BB89" s="792"/>
      <c r="BC89" s="792"/>
      <c r="BD89" s="792"/>
      <c r="BE89" s="792"/>
      <c r="BF89" s="792"/>
      <c r="BG89" s="792"/>
      <c r="BH89" s="792"/>
      <c r="BI89" s="792"/>
      <c r="BJ89" s="792"/>
      <c r="BK89" s="792"/>
      <c r="BL89" s="792"/>
      <c r="BM89" s="792"/>
      <c r="BN89" s="792"/>
      <c r="BO89" s="792"/>
      <c r="BP89" s="792"/>
      <c r="BQ89" s="792"/>
      <c r="BR89" s="792"/>
      <c r="BS89" s="792"/>
      <c r="BT89" s="793"/>
    </row>
    <row r="90" spans="1:72" ht="12.6" customHeight="1">
      <c r="A90" s="784">
        <v>22</v>
      </c>
      <c r="B90" s="767"/>
      <c r="C90" s="1510"/>
      <c r="D90" s="1511"/>
      <c r="E90" s="1511"/>
      <c r="F90" s="1511"/>
      <c r="G90" s="1511"/>
      <c r="H90" s="1511"/>
      <c r="I90" s="1512"/>
      <c r="J90" s="1519"/>
      <c r="K90" s="1520"/>
      <c r="L90" s="1520"/>
      <c r="M90" s="1521"/>
      <c r="N90" s="1300"/>
      <c r="O90" s="1524"/>
      <c r="P90" s="794"/>
      <c r="Q90" s="116"/>
      <c r="R90" s="116"/>
      <c r="S90" s="116"/>
      <c r="T90" s="116"/>
      <c r="U90" s="116"/>
      <c r="V90" s="116"/>
      <c r="W90" s="116"/>
      <c r="X90" s="116"/>
      <c r="Y90" s="116"/>
      <c r="Z90" s="116"/>
      <c r="AA90" s="116"/>
      <c r="AB90" s="116"/>
      <c r="AC90" s="116"/>
      <c r="AD90" s="116"/>
      <c r="AE90" s="116"/>
      <c r="AF90" s="116"/>
      <c r="AG90" s="116"/>
      <c r="AH90" s="116"/>
      <c r="AI90" s="116"/>
      <c r="AJ90" s="795"/>
      <c r="AL90" s="767"/>
      <c r="AM90" s="1510"/>
      <c r="AN90" s="1511"/>
      <c r="AO90" s="1511"/>
      <c r="AP90" s="1511"/>
      <c r="AQ90" s="1511"/>
      <c r="AR90" s="1511"/>
      <c r="AS90" s="1512"/>
      <c r="AT90" s="1519"/>
      <c r="AU90" s="1520"/>
      <c r="AV90" s="1520"/>
      <c r="AW90" s="1521"/>
      <c r="AX90" s="1300"/>
      <c r="AY90" s="1524"/>
      <c r="AZ90" s="796"/>
      <c r="BA90" s="797"/>
      <c r="BB90" s="797"/>
      <c r="BC90" s="797"/>
      <c r="BD90" s="797"/>
      <c r="BE90" s="797"/>
      <c r="BF90" s="797"/>
      <c r="BG90" s="797"/>
      <c r="BH90" s="797"/>
      <c r="BI90" s="797"/>
      <c r="BJ90" s="797"/>
      <c r="BK90" s="797"/>
      <c r="BL90" s="797"/>
      <c r="BM90" s="797"/>
      <c r="BN90" s="797"/>
      <c r="BO90" s="797"/>
      <c r="BP90" s="797"/>
      <c r="BQ90" s="797"/>
      <c r="BR90" s="797"/>
      <c r="BS90" s="797"/>
      <c r="BT90" s="798"/>
    </row>
    <row r="91" spans="1:72" ht="12.6" customHeight="1">
      <c r="A91" s="784">
        <v>23</v>
      </c>
      <c r="B91" s="768"/>
      <c r="C91" s="1510"/>
      <c r="D91" s="1511"/>
      <c r="E91" s="1511"/>
      <c r="F91" s="1511"/>
      <c r="G91" s="1511"/>
      <c r="H91" s="1511"/>
      <c r="I91" s="1512"/>
      <c r="J91" s="273" t="s">
        <v>348</v>
      </c>
      <c r="K91" s="123"/>
      <c r="L91" s="1525">
        <v>1320</v>
      </c>
      <c r="M91" s="1525"/>
      <c r="N91" s="1525"/>
      <c r="O91" s="1526"/>
      <c r="P91" s="794"/>
      <c r="Q91" s="116"/>
      <c r="R91" s="116"/>
      <c r="S91" s="116"/>
      <c r="T91" s="116"/>
      <c r="U91" s="116"/>
      <c r="V91" s="116"/>
      <c r="W91" s="116"/>
      <c r="X91" s="116"/>
      <c r="Y91" s="116"/>
      <c r="Z91" s="116"/>
      <c r="AA91" s="116"/>
      <c r="AB91" s="116"/>
      <c r="AC91" s="116"/>
      <c r="AD91" s="116"/>
      <c r="AE91" s="116"/>
      <c r="AF91" s="116"/>
      <c r="AG91" s="116"/>
      <c r="AH91" s="116"/>
      <c r="AI91" s="116"/>
      <c r="AJ91" s="795"/>
      <c r="AL91" s="768"/>
      <c r="AM91" s="1510"/>
      <c r="AN91" s="1511"/>
      <c r="AO91" s="1511"/>
      <c r="AP91" s="1511"/>
      <c r="AQ91" s="1511"/>
      <c r="AR91" s="1511"/>
      <c r="AS91" s="1512"/>
      <c r="AT91" s="273"/>
      <c r="AU91" s="123"/>
      <c r="AV91" s="1525"/>
      <c r="AW91" s="1525"/>
      <c r="AX91" s="1525"/>
      <c r="AY91" s="1526"/>
      <c r="AZ91" s="796"/>
      <c r="BA91" s="797"/>
      <c r="BB91" s="797"/>
      <c r="BC91" s="797"/>
      <c r="BD91" s="797"/>
      <c r="BE91" s="797"/>
      <c r="BF91" s="797"/>
      <c r="BG91" s="797"/>
      <c r="BH91" s="797"/>
      <c r="BI91" s="797"/>
      <c r="BJ91" s="797"/>
      <c r="BK91" s="797"/>
      <c r="BL91" s="797"/>
      <c r="BM91" s="797"/>
      <c r="BN91" s="797"/>
      <c r="BO91" s="797"/>
      <c r="BP91" s="797"/>
      <c r="BQ91" s="797"/>
      <c r="BR91" s="797"/>
      <c r="BS91" s="797"/>
      <c r="BT91" s="798"/>
    </row>
    <row r="92" spans="1:72" ht="12.6" customHeight="1">
      <c r="A92" s="784">
        <v>23</v>
      </c>
      <c r="B92" s="768"/>
      <c r="C92" s="1510"/>
      <c r="D92" s="1511"/>
      <c r="E92" s="1511"/>
      <c r="F92" s="1511"/>
      <c r="G92" s="1511"/>
      <c r="H92" s="1511"/>
      <c r="I92" s="1512"/>
      <c r="J92" s="273" t="s">
        <v>349</v>
      </c>
      <c r="K92" s="123"/>
      <c r="L92" s="1527">
        <v>31680</v>
      </c>
      <c r="M92" s="1527"/>
      <c r="N92" s="1527"/>
      <c r="O92" s="1528"/>
      <c r="P92" s="794"/>
      <c r="Q92" s="116"/>
      <c r="R92" s="116"/>
      <c r="S92" s="116"/>
      <c r="T92" s="116"/>
      <c r="U92" s="116"/>
      <c r="V92" s="116"/>
      <c r="W92" s="116"/>
      <c r="X92" s="116"/>
      <c r="Y92" s="116"/>
      <c r="Z92" s="116"/>
      <c r="AA92" s="116"/>
      <c r="AB92" s="116"/>
      <c r="AC92" s="116"/>
      <c r="AD92" s="116"/>
      <c r="AE92" s="116"/>
      <c r="AF92" s="116"/>
      <c r="AG92" s="116"/>
      <c r="AH92" s="116"/>
      <c r="AI92" s="116"/>
      <c r="AJ92" s="795"/>
      <c r="AL92" s="768"/>
      <c r="AM92" s="1510"/>
      <c r="AN92" s="1511"/>
      <c r="AO92" s="1511"/>
      <c r="AP92" s="1511"/>
      <c r="AQ92" s="1511"/>
      <c r="AR92" s="1511"/>
      <c r="AS92" s="1512"/>
      <c r="AT92" s="273"/>
      <c r="AU92" s="123"/>
      <c r="AV92" s="1527"/>
      <c r="AW92" s="1527"/>
      <c r="AX92" s="1527"/>
      <c r="AY92" s="1528"/>
      <c r="AZ92" s="796"/>
      <c r="BA92" s="797"/>
      <c r="BB92" s="797"/>
      <c r="BC92" s="797"/>
      <c r="BD92" s="797"/>
      <c r="BE92" s="797"/>
      <c r="BF92" s="797"/>
      <c r="BG92" s="797"/>
      <c r="BH92" s="797"/>
      <c r="BI92" s="797"/>
      <c r="BJ92" s="797"/>
      <c r="BK92" s="797"/>
      <c r="BL92" s="797"/>
      <c r="BM92" s="797"/>
      <c r="BN92" s="797"/>
      <c r="BO92" s="797"/>
      <c r="BP92" s="797"/>
      <c r="BQ92" s="797"/>
      <c r="BR92" s="797"/>
      <c r="BS92" s="797"/>
      <c r="BT92" s="798"/>
    </row>
    <row r="93" spans="1:72" ht="12.6" customHeight="1">
      <c r="A93" s="784">
        <v>25</v>
      </c>
      <c r="B93" s="769"/>
      <c r="C93" s="1513"/>
      <c r="D93" s="1514"/>
      <c r="E93" s="1514"/>
      <c r="F93" s="1514"/>
      <c r="G93" s="1514"/>
      <c r="H93" s="1514"/>
      <c r="I93" s="1515"/>
      <c r="J93" s="95"/>
      <c r="K93" s="336"/>
      <c r="L93" s="770"/>
      <c r="M93" s="770"/>
      <c r="N93" s="770"/>
      <c r="O93" s="771"/>
      <c r="P93" s="799"/>
      <c r="Q93" s="557"/>
      <c r="R93" s="557"/>
      <c r="S93" s="557"/>
      <c r="T93" s="557"/>
      <c r="U93" s="557"/>
      <c r="V93" s="557"/>
      <c r="W93" s="557"/>
      <c r="X93" s="557"/>
      <c r="Y93" s="557"/>
      <c r="Z93" s="557"/>
      <c r="AA93" s="557"/>
      <c r="AB93" s="557"/>
      <c r="AC93" s="557"/>
      <c r="AD93" s="557"/>
      <c r="AE93" s="557"/>
      <c r="AF93" s="557"/>
      <c r="AG93" s="557"/>
      <c r="AH93" s="557"/>
      <c r="AI93" s="557"/>
      <c r="AJ93" s="800"/>
      <c r="AL93" s="769"/>
      <c r="AM93" s="1513"/>
      <c r="AN93" s="1514"/>
      <c r="AO93" s="1514"/>
      <c r="AP93" s="1514"/>
      <c r="AQ93" s="1514"/>
      <c r="AR93" s="1514"/>
      <c r="AS93" s="1515"/>
      <c r="AT93" s="95"/>
      <c r="AU93" s="336"/>
      <c r="AV93" s="770"/>
      <c r="AW93" s="770"/>
      <c r="AX93" s="770"/>
      <c r="AY93" s="771"/>
      <c r="AZ93" s="801"/>
      <c r="BA93" s="802"/>
      <c r="BB93" s="802"/>
      <c r="BC93" s="802"/>
      <c r="BD93" s="802"/>
      <c r="BE93" s="802"/>
      <c r="BF93" s="802"/>
      <c r="BG93" s="802"/>
      <c r="BH93" s="802"/>
      <c r="BI93" s="802"/>
      <c r="BJ93" s="802"/>
      <c r="BK93" s="802"/>
      <c r="BL93" s="802"/>
      <c r="BM93" s="802"/>
      <c r="BN93" s="802"/>
      <c r="BO93" s="802"/>
      <c r="BP93" s="802"/>
      <c r="BQ93" s="802"/>
      <c r="BR93" s="802"/>
      <c r="BS93" s="802"/>
      <c r="BT93" s="803"/>
    </row>
    <row r="94" spans="1:72" ht="12.6" customHeight="1">
      <c r="A94" s="784">
        <v>26</v>
      </c>
      <c r="B94" s="766">
        <f>+B89+1</f>
        <v>4</v>
      </c>
      <c r="C94" s="1507" t="s">
        <v>351</v>
      </c>
      <c r="D94" s="1508"/>
      <c r="E94" s="1508"/>
      <c r="F94" s="1508"/>
      <c r="G94" s="1508"/>
      <c r="H94" s="1508"/>
      <c r="I94" s="1509"/>
      <c r="J94" s="1516">
        <v>44927</v>
      </c>
      <c r="K94" s="1517"/>
      <c r="L94" s="1517"/>
      <c r="M94" s="1518"/>
      <c r="N94" s="1522">
        <v>44927</v>
      </c>
      <c r="O94" s="1523"/>
      <c r="P94" s="788" t="s">
        <v>379</v>
      </c>
      <c r="Q94" s="789"/>
      <c r="R94" s="789"/>
      <c r="S94" s="789"/>
      <c r="T94" s="789"/>
      <c r="U94" s="789"/>
      <c r="V94" s="789"/>
      <c r="W94" s="789"/>
      <c r="X94" s="789"/>
      <c r="Y94" s="789"/>
      <c r="Z94" s="789"/>
      <c r="AA94" s="789"/>
      <c r="AB94" s="789"/>
      <c r="AC94" s="789"/>
      <c r="AD94" s="789"/>
      <c r="AE94" s="789"/>
      <c r="AF94" s="789"/>
      <c r="AG94" s="789"/>
      <c r="AH94" s="789"/>
      <c r="AI94" s="789"/>
      <c r="AJ94" s="790"/>
      <c r="AL94" s="766">
        <f>+AL89+1</f>
        <v>14</v>
      </c>
      <c r="AM94" s="1507"/>
      <c r="AN94" s="1508"/>
      <c r="AO94" s="1508"/>
      <c r="AP94" s="1508"/>
      <c r="AQ94" s="1508"/>
      <c r="AR94" s="1508"/>
      <c r="AS94" s="1509"/>
      <c r="AT94" s="1516"/>
      <c r="AU94" s="1517"/>
      <c r="AV94" s="1517"/>
      <c r="AW94" s="1518"/>
      <c r="AX94" s="1522"/>
      <c r="AY94" s="1523"/>
      <c r="AZ94" s="791"/>
      <c r="BA94" s="792"/>
      <c r="BB94" s="792"/>
      <c r="BC94" s="792"/>
      <c r="BD94" s="792"/>
      <c r="BE94" s="792"/>
      <c r="BF94" s="792"/>
      <c r="BG94" s="792"/>
      <c r="BH94" s="792"/>
      <c r="BI94" s="792"/>
      <c r="BJ94" s="792"/>
      <c r="BK94" s="792"/>
      <c r="BL94" s="792"/>
      <c r="BM94" s="792"/>
      <c r="BN94" s="792"/>
      <c r="BO94" s="792"/>
      <c r="BP94" s="792"/>
      <c r="BQ94" s="792"/>
      <c r="BR94" s="792"/>
      <c r="BS94" s="792"/>
      <c r="BT94" s="793"/>
    </row>
    <row r="95" spans="1:72" ht="12.6" customHeight="1">
      <c r="A95" s="784">
        <v>27</v>
      </c>
      <c r="B95" s="767"/>
      <c r="C95" s="1510"/>
      <c r="D95" s="1511"/>
      <c r="E95" s="1511"/>
      <c r="F95" s="1511"/>
      <c r="G95" s="1511"/>
      <c r="H95" s="1511"/>
      <c r="I95" s="1512"/>
      <c r="J95" s="1519"/>
      <c r="K95" s="1520"/>
      <c r="L95" s="1520"/>
      <c r="M95" s="1521"/>
      <c r="N95" s="1300"/>
      <c r="O95" s="1524"/>
      <c r="P95" s="794"/>
      <c r="Q95" s="116"/>
      <c r="R95" s="116"/>
      <c r="S95" s="116"/>
      <c r="T95" s="116"/>
      <c r="U95" s="116"/>
      <c r="V95" s="116"/>
      <c r="W95" s="116"/>
      <c r="X95" s="116"/>
      <c r="Y95" s="116"/>
      <c r="Z95" s="116"/>
      <c r="AA95" s="116"/>
      <c r="AB95" s="116"/>
      <c r="AC95" s="116"/>
      <c r="AD95" s="116"/>
      <c r="AE95" s="116"/>
      <c r="AF95" s="116"/>
      <c r="AG95" s="116"/>
      <c r="AH95" s="116"/>
      <c r="AI95" s="116"/>
      <c r="AJ95" s="795"/>
      <c r="AL95" s="767"/>
      <c r="AM95" s="1510"/>
      <c r="AN95" s="1511"/>
      <c r="AO95" s="1511"/>
      <c r="AP95" s="1511"/>
      <c r="AQ95" s="1511"/>
      <c r="AR95" s="1511"/>
      <c r="AS95" s="1512"/>
      <c r="AT95" s="1519"/>
      <c r="AU95" s="1520"/>
      <c r="AV95" s="1520"/>
      <c r="AW95" s="1521"/>
      <c r="AX95" s="1300"/>
      <c r="AY95" s="1524"/>
      <c r="AZ95" s="796"/>
      <c r="BA95" s="797"/>
      <c r="BB95" s="797"/>
      <c r="BC95" s="797"/>
      <c r="BD95" s="797"/>
      <c r="BE95" s="797"/>
      <c r="BF95" s="797"/>
      <c r="BG95" s="797"/>
      <c r="BH95" s="797"/>
      <c r="BI95" s="797"/>
      <c r="BJ95" s="797"/>
      <c r="BK95" s="797"/>
      <c r="BL95" s="797"/>
      <c r="BM95" s="797"/>
      <c r="BN95" s="797"/>
      <c r="BO95" s="797"/>
      <c r="BP95" s="797"/>
      <c r="BQ95" s="797"/>
      <c r="BR95" s="797"/>
      <c r="BS95" s="797"/>
      <c r="BT95" s="798"/>
    </row>
    <row r="96" spans="1:72" ht="12.6" customHeight="1">
      <c r="A96" s="784">
        <v>28</v>
      </c>
      <c r="B96" s="768"/>
      <c r="C96" s="1510"/>
      <c r="D96" s="1511"/>
      <c r="E96" s="1511"/>
      <c r="F96" s="1511"/>
      <c r="G96" s="1511"/>
      <c r="H96" s="1511"/>
      <c r="I96" s="1512"/>
      <c r="J96" s="273" t="s">
        <v>348</v>
      </c>
      <c r="K96" s="123"/>
      <c r="L96" s="1525">
        <v>12000</v>
      </c>
      <c r="M96" s="1525"/>
      <c r="N96" s="1525"/>
      <c r="O96" s="1526"/>
      <c r="P96" s="794"/>
      <c r="Q96" s="116"/>
      <c r="R96" s="116"/>
      <c r="S96" s="116"/>
      <c r="T96" s="116"/>
      <c r="U96" s="116"/>
      <c r="V96" s="116"/>
      <c r="W96" s="116"/>
      <c r="X96" s="116"/>
      <c r="Y96" s="116"/>
      <c r="Z96" s="116"/>
      <c r="AA96" s="116"/>
      <c r="AB96" s="116"/>
      <c r="AC96" s="116"/>
      <c r="AD96" s="116"/>
      <c r="AE96" s="116"/>
      <c r="AF96" s="116"/>
      <c r="AG96" s="116"/>
      <c r="AH96" s="116"/>
      <c r="AI96" s="116"/>
      <c r="AJ96" s="795"/>
      <c r="AL96" s="768"/>
      <c r="AM96" s="1510"/>
      <c r="AN96" s="1511"/>
      <c r="AO96" s="1511"/>
      <c r="AP96" s="1511"/>
      <c r="AQ96" s="1511"/>
      <c r="AR96" s="1511"/>
      <c r="AS96" s="1512"/>
      <c r="AT96" s="273"/>
      <c r="AU96" s="123"/>
      <c r="AV96" s="1525"/>
      <c r="AW96" s="1525"/>
      <c r="AX96" s="1525"/>
      <c r="AY96" s="1526"/>
      <c r="AZ96" s="796"/>
      <c r="BA96" s="797"/>
      <c r="BB96" s="797"/>
      <c r="BC96" s="797"/>
      <c r="BD96" s="797"/>
      <c r="BE96" s="797"/>
      <c r="BF96" s="797"/>
      <c r="BG96" s="797"/>
      <c r="BH96" s="797"/>
      <c r="BI96" s="797"/>
      <c r="BJ96" s="797"/>
      <c r="BK96" s="797"/>
      <c r="BL96" s="797"/>
      <c r="BM96" s="797"/>
      <c r="BN96" s="797"/>
      <c r="BO96" s="797"/>
      <c r="BP96" s="797"/>
      <c r="BQ96" s="797"/>
      <c r="BR96" s="797"/>
      <c r="BS96" s="797"/>
      <c r="BT96" s="798"/>
    </row>
    <row r="97" spans="1:72" ht="12.6" customHeight="1">
      <c r="A97" s="784">
        <v>29</v>
      </c>
      <c r="B97" s="768"/>
      <c r="C97" s="1510"/>
      <c r="D97" s="1511"/>
      <c r="E97" s="1511"/>
      <c r="F97" s="1511"/>
      <c r="G97" s="1511"/>
      <c r="H97" s="1511"/>
      <c r="I97" s="1512"/>
      <c r="J97" s="273" t="s">
        <v>349</v>
      </c>
      <c r="K97" s="123"/>
      <c r="L97" s="1527">
        <v>2181</v>
      </c>
      <c r="M97" s="1527"/>
      <c r="N97" s="1527"/>
      <c r="O97" s="1528"/>
      <c r="P97" s="794"/>
      <c r="Q97" s="116"/>
      <c r="R97" s="116"/>
      <c r="S97" s="116"/>
      <c r="T97" s="116"/>
      <c r="U97" s="116"/>
      <c r="V97" s="116"/>
      <c r="W97" s="116"/>
      <c r="X97" s="116"/>
      <c r="Y97" s="116"/>
      <c r="Z97" s="116"/>
      <c r="AA97" s="116"/>
      <c r="AB97" s="116"/>
      <c r="AC97" s="116"/>
      <c r="AD97" s="116"/>
      <c r="AE97" s="116"/>
      <c r="AF97" s="116"/>
      <c r="AG97" s="116"/>
      <c r="AH97" s="116"/>
      <c r="AI97" s="116"/>
      <c r="AJ97" s="795"/>
      <c r="AL97" s="768"/>
      <c r="AM97" s="1510"/>
      <c r="AN97" s="1511"/>
      <c r="AO97" s="1511"/>
      <c r="AP97" s="1511"/>
      <c r="AQ97" s="1511"/>
      <c r="AR97" s="1511"/>
      <c r="AS97" s="1512"/>
      <c r="AT97" s="273"/>
      <c r="AU97" s="123"/>
      <c r="AV97" s="1527"/>
      <c r="AW97" s="1527"/>
      <c r="AX97" s="1527"/>
      <c r="AY97" s="1528"/>
      <c r="AZ97" s="796"/>
      <c r="BA97" s="797"/>
      <c r="BB97" s="797"/>
      <c r="BC97" s="797"/>
      <c r="BD97" s="797"/>
      <c r="BE97" s="797"/>
      <c r="BF97" s="797"/>
      <c r="BG97" s="797"/>
      <c r="BH97" s="797"/>
      <c r="BI97" s="797"/>
      <c r="BJ97" s="797"/>
      <c r="BK97" s="797"/>
      <c r="BL97" s="797"/>
      <c r="BM97" s="797"/>
      <c r="BN97" s="797"/>
      <c r="BO97" s="797"/>
      <c r="BP97" s="797"/>
      <c r="BQ97" s="797"/>
      <c r="BR97" s="797"/>
      <c r="BS97" s="797"/>
      <c r="BT97" s="798"/>
    </row>
    <row r="98" spans="1:72" ht="12.6" customHeight="1">
      <c r="A98" s="784">
        <v>30</v>
      </c>
      <c r="B98" s="769"/>
      <c r="C98" s="1513"/>
      <c r="D98" s="1514"/>
      <c r="E98" s="1514"/>
      <c r="F98" s="1514"/>
      <c r="G98" s="1514"/>
      <c r="H98" s="1514"/>
      <c r="I98" s="1515"/>
      <c r="J98" s="95"/>
      <c r="K98" s="336"/>
      <c r="L98" s="770"/>
      <c r="M98" s="770"/>
      <c r="N98" s="770"/>
      <c r="O98" s="771"/>
      <c r="P98" s="799"/>
      <c r="Q98" s="557"/>
      <c r="R98" s="557"/>
      <c r="S98" s="557"/>
      <c r="T98" s="557"/>
      <c r="U98" s="557"/>
      <c r="V98" s="557"/>
      <c r="W98" s="557"/>
      <c r="X98" s="557"/>
      <c r="Y98" s="557"/>
      <c r="Z98" s="557"/>
      <c r="AA98" s="557"/>
      <c r="AB98" s="557"/>
      <c r="AC98" s="557"/>
      <c r="AD98" s="557"/>
      <c r="AE98" s="557"/>
      <c r="AF98" s="557"/>
      <c r="AG98" s="557"/>
      <c r="AH98" s="557"/>
      <c r="AI98" s="557"/>
      <c r="AJ98" s="800"/>
      <c r="AL98" s="769"/>
      <c r="AM98" s="1513"/>
      <c r="AN98" s="1514"/>
      <c r="AO98" s="1514"/>
      <c r="AP98" s="1514"/>
      <c r="AQ98" s="1514"/>
      <c r="AR98" s="1514"/>
      <c r="AS98" s="1515"/>
      <c r="AT98" s="95"/>
      <c r="AU98" s="336"/>
      <c r="AV98" s="770"/>
      <c r="AW98" s="770"/>
      <c r="AX98" s="770"/>
      <c r="AY98" s="771"/>
      <c r="AZ98" s="801"/>
      <c r="BA98" s="802"/>
      <c r="BB98" s="802"/>
      <c r="BC98" s="802"/>
      <c r="BD98" s="802"/>
      <c r="BE98" s="802"/>
      <c r="BF98" s="802"/>
      <c r="BG98" s="802"/>
      <c r="BH98" s="802"/>
      <c r="BI98" s="802"/>
      <c r="BJ98" s="802"/>
      <c r="BK98" s="802"/>
      <c r="BL98" s="802"/>
      <c r="BM98" s="802"/>
      <c r="BN98" s="802"/>
      <c r="BO98" s="802"/>
      <c r="BP98" s="802"/>
      <c r="BQ98" s="802"/>
      <c r="BR98" s="802"/>
      <c r="BS98" s="802"/>
      <c r="BT98" s="803"/>
    </row>
    <row r="99" spans="1:72" ht="12.6" customHeight="1">
      <c r="A99" s="784">
        <v>31</v>
      </c>
      <c r="B99" s="766">
        <f>+B94+1</f>
        <v>5</v>
      </c>
      <c r="C99" s="1507"/>
      <c r="D99" s="1508"/>
      <c r="E99" s="1508"/>
      <c r="F99" s="1508"/>
      <c r="G99" s="1508"/>
      <c r="H99" s="1508"/>
      <c r="I99" s="1509"/>
      <c r="J99" s="1516"/>
      <c r="K99" s="1517"/>
      <c r="L99" s="1517"/>
      <c r="M99" s="1518"/>
      <c r="N99" s="1522"/>
      <c r="O99" s="1523"/>
      <c r="P99" s="788"/>
      <c r="Q99" s="789"/>
      <c r="R99" s="789"/>
      <c r="S99" s="789"/>
      <c r="T99" s="789"/>
      <c r="U99" s="789"/>
      <c r="V99" s="789"/>
      <c r="W99" s="789"/>
      <c r="X99" s="789"/>
      <c r="Y99" s="789"/>
      <c r="Z99" s="789"/>
      <c r="AA99" s="789"/>
      <c r="AB99" s="789"/>
      <c r="AC99" s="789"/>
      <c r="AD99" s="789"/>
      <c r="AE99" s="789"/>
      <c r="AF99" s="789"/>
      <c r="AG99" s="789"/>
      <c r="AH99" s="789"/>
      <c r="AI99" s="789"/>
      <c r="AJ99" s="790"/>
      <c r="AL99" s="766">
        <f>+AL94+1</f>
        <v>15</v>
      </c>
      <c r="AM99" s="1507"/>
      <c r="AN99" s="1508"/>
      <c r="AO99" s="1508"/>
      <c r="AP99" s="1508"/>
      <c r="AQ99" s="1508"/>
      <c r="AR99" s="1508"/>
      <c r="AS99" s="1509"/>
      <c r="AT99" s="1516"/>
      <c r="AU99" s="1517"/>
      <c r="AV99" s="1517"/>
      <c r="AW99" s="1518"/>
      <c r="AX99" s="1522"/>
      <c r="AY99" s="1523"/>
      <c r="AZ99" s="791"/>
      <c r="BA99" s="792"/>
      <c r="BB99" s="792"/>
      <c r="BC99" s="792"/>
      <c r="BD99" s="792"/>
      <c r="BE99" s="792"/>
      <c r="BF99" s="792"/>
      <c r="BG99" s="792"/>
      <c r="BH99" s="792"/>
      <c r="BI99" s="792"/>
      <c r="BJ99" s="792"/>
      <c r="BK99" s="792"/>
      <c r="BL99" s="792"/>
      <c r="BM99" s="792"/>
      <c r="BN99" s="792"/>
      <c r="BO99" s="792"/>
      <c r="BP99" s="792"/>
      <c r="BQ99" s="792"/>
      <c r="BR99" s="792"/>
      <c r="BS99" s="792"/>
      <c r="BT99" s="793"/>
    </row>
    <row r="100" spans="1:72" ht="12.6" customHeight="1">
      <c r="A100" s="784">
        <v>32</v>
      </c>
      <c r="B100" s="767"/>
      <c r="C100" s="1510"/>
      <c r="D100" s="1511"/>
      <c r="E100" s="1511"/>
      <c r="F100" s="1511"/>
      <c r="G100" s="1511"/>
      <c r="H100" s="1511"/>
      <c r="I100" s="1512"/>
      <c r="J100" s="1519"/>
      <c r="K100" s="1520"/>
      <c r="L100" s="1520"/>
      <c r="M100" s="1521"/>
      <c r="N100" s="1300"/>
      <c r="O100" s="1524"/>
      <c r="P100" s="794"/>
      <c r="Q100" s="116"/>
      <c r="R100" s="116"/>
      <c r="S100" s="116"/>
      <c r="T100" s="116"/>
      <c r="U100" s="116"/>
      <c r="V100" s="116"/>
      <c r="W100" s="116"/>
      <c r="X100" s="116"/>
      <c r="Y100" s="116"/>
      <c r="Z100" s="116"/>
      <c r="AA100" s="116"/>
      <c r="AB100" s="116"/>
      <c r="AC100" s="116"/>
      <c r="AD100" s="116"/>
      <c r="AE100" s="116"/>
      <c r="AF100" s="116"/>
      <c r="AG100" s="116"/>
      <c r="AH100" s="116"/>
      <c r="AI100" s="116"/>
      <c r="AJ100" s="795"/>
      <c r="AL100" s="767"/>
      <c r="AM100" s="1510"/>
      <c r="AN100" s="1511"/>
      <c r="AO100" s="1511"/>
      <c r="AP100" s="1511"/>
      <c r="AQ100" s="1511"/>
      <c r="AR100" s="1511"/>
      <c r="AS100" s="1512"/>
      <c r="AT100" s="1519"/>
      <c r="AU100" s="1520"/>
      <c r="AV100" s="1520"/>
      <c r="AW100" s="1521"/>
      <c r="AX100" s="1300"/>
      <c r="AY100" s="1524"/>
      <c r="AZ100" s="796"/>
      <c r="BA100" s="797"/>
      <c r="BB100" s="797"/>
      <c r="BC100" s="797"/>
      <c r="BD100" s="797"/>
      <c r="BE100" s="797"/>
      <c r="BF100" s="797"/>
      <c r="BG100" s="797"/>
      <c r="BH100" s="797"/>
      <c r="BI100" s="797"/>
      <c r="BJ100" s="797"/>
      <c r="BK100" s="797"/>
      <c r="BL100" s="797"/>
      <c r="BM100" s="797"/>
      <c r="BN100" s="797"/>
      <c r="BO100" s="797"/>
      <c r="BP100" s="797"/>
      <c r="BQ100" s="797"/>
      <c r="BR100" s="797"/>
      <c r="BS100" s="797"/>
      <c r="BT100" s="798"/>
    </row>
    <row r="101" spans="1:72" ht="12.6" customHeight="1">
      <c r="A101" s="784">
        <v>33</v>
      </c>
      <c r="B101" s="768"/>
      <c r="C101" s="1510"/>
      <c r="D101" s="1511"/>
      <c r="E101" s="1511"/>
      <c r="F101" s="1511"/>
      <c r="G101" s="1511"/>
      <c r="H101" s="1511"/>
      <c r="I101" s="1512"/>
      <c r="J101" s="273"/>
      <c r="K101" s="123"/>
      <c r="L101" s="1525"/>
      <c r="M101" s="1525"/>
      <c r="N101" s="1525"/>
      <c r="O101" s="1526"/>
      <c r="P101" s="794"/>
      <c r="Q101" s="116"/>
      <c r="R101" s="116"/>
      <c r="S101" s="116"/>
      <c r="T101" s="116"/>
      <c r="U101" s="116"/>
      <c r="V101" s="116"/>
      <c r="W101" s="116"/>
      <c r="X101" s="116"/>
      <c r="Y101" s="116"/>
      <c r="Z101" s="116"/>
      <c r="AA101" s="116"/>
      <c r="AB101" s="116"/>
      <c r="AC101" s="116"/>
      <c r="AD101" s="116"/>
      <c r="AE101" s="116"/>
      <c r="AF101" s="116"/>
      <c r="AG101" s="116"/>
      <c r="AH101" s="116"/>
      <c r="AI101" s="116"/>
      <c r="AJ101" s="795"/>
      <c r="AL101" s="768"/>
      <c r="AM101" s="1510"/>
      <c r="AN101" s="1511"/>
      <c r="AO101" s="1511"/>
      <c r="AP101" s="1511"/>
      <c r="AQ101" s="1511"/>
      <c r="AR101" s="1511"/>
      <c r="AS101" s="1512"/>
      <c r="AT101" s="273"/>
      <c r="AU101" s="123"/>
      <c r="AV101" s="1525"/>
      <c r="AW101" s="1525"/>
      <c r="AX101" s="1525"/>
      <c r="AY101" s="1526"/>
      <c r="AZ101" s="796"/>
      <c r="BA101" s="797"/>
      <c r="BB101" s="797"/>
      <c r="BC101" s="797"/>
      <c r="BD101" s="797"/>
      <c r="BE101" s="797"/>
      <c r="BF101" s="797"/>
      <c r="BG101" s="797"/>
      <c r="BH101" s="797"/>
      <c r="BI101" s="797"/>
      <c r="BJ101" s="797"/>
      <c r="BK101" s="797"/>
      <c r="BL101" s="797"/>
      <c r="BM101" s="797"/>
      <c r="BN101" s="797"/>
      <c r="BO101" s="797"/>
      <c r="BP101" s="797"/>
      <c r="BQ101" s="797"/>
      <c r="BR101" s="797"/>
      <c r="BS101" s="797"/>
      <c r="BT101" s="798"/>
    </row>
    <row r="102" spans="1:72" ht="12.6" customHeight="1">
      <c r="A102" s="784">
        <v>34</v>
      </c>
      <c r="B102" s="768"/>
      <c r="C102" s="1510"/>
      <c r="D102" s="1511"/>
      <c r="E102" s="1511"/>
      <c r="F102" s="1511"/>
      <c r="G102" s="1511"/>
      <c r="H102" s="1511"/>
      <c r="I102" s="1512"/>
      <c r="J102" s="273"/>
      <c r="K102" s="123"/>
      <c r="L102" s="1527"/>
      <c r="M102" s="1527"/>
      <c r="N102" s="1527"/>
      <c r="O102" s="1528"/>
      <c r="P102" s="794"/>
      <c r="Q102" s="116"/>
      <c r="R102" s="116"/>
      <c r="S102" s="116"/>
      <c r="T102" s="116"/>
      <c r="U102" s="116"/>
      <c r="V102" s="116"/>
      <c r="W102" s="116"/>
      <c r="X102" s="116"/>
      <c r="Y102" s="116"/>
      <c r="Z102" s="116"/>
      <c r="AA102" s="116"/>
      <c r="AB102" s="116"/>
      <c r="AC102" s="116"/>
      <c r="AD102" s="116"/>
      <c r="AE102" s="116"/>
      <c r="AF102" s="116"/>
      <c r="AG102" s="116"/>
      <c r="AH102" s="116"/>
      <c r="AI102" s="116"/>
      <c r="AJ102" s="795"/>
      <c r="AL102" s="768"/>
      <c r="AM102" s="1510"/>
      <c r="AN102" s="1511"/>
      <c r="AO102" s="1511"/>
      <c r="AP102" s="1511"/>
      <c r="AQ102" s="1511"/>
      <c r="AR102" s="1511"/>
      <c r="AS102" s="1512"/>
      <c r="AT102" s="273"/>
      <c r="AU102" s="123"/>
      <c r="AV102" s="1527"/>
      <c r="AW102" s="1527"/>
      <c r="AX102" s="1527"/>
      <c r="AY102" s="1528"/>
      <c r="AZ102" s="796"/>
      <c r="BA102" s="797"/>
      <c r="BB102" s="797"/>
      <c r="BC102" s="797"/>
      <c r="BD102" s="797"/>
      <c r="BE102" s="797"/>
      <c r="BF102" s="797"/>
      <c r="BG102" s="797"/>
      <c r="BH102" s="797"/>
      <c r="BI102" s="797"/>
      <c r="BJ102" s="797"/>
      <c r="BK102" s="797"/>
      <c r="BL102" s="797"/>
      <c r="BM102" s="797"/>
      <c r="BN102" s="797"/>
      <c r="BO102" s="797"/>
      <c r="BP102" s="797"/>
      <c r="BQ102" s="797"/>
      <c r="BR102" s="797"/>
      <c r="BS102" s="797"/>
      <c r="BT102" s="798"/>
    </row>
    <row r="103" spans="1:72" ht="12.6" customHeight="1">
      <c r="A103" s="784">
        <v>35</v>
      </c>
      <c r="B103" s="769"/>
      <c r="C103" s="1513"/>
      <c r="D103" s="1514"/>
      <c r="E103" s="1514"/>
      <c r="F103" s="1514"/>
      <c r="G103" s="1514"/>
      <c r="H103" s="1514"/>
      <c r="I103" s="1515"/>
      <c r="J103" s="95"/>
      <c r="K103" s="336"/>
      <c r="L103" s="770"/>
      <c r="M103" s="770"/>
      <c r="N103" s="770"/>
      <c r="O103" s="771"/>
      <c r="P103" s="799"/>
      <c r="Q103" s="557"/>
      <c r="R103" s="557"/>
      <c r="S103" s="557"/>
      <c r="T103" s="557"/>
      <c r="U103" s="557"/>
      <c r="V103" s="557"/>
      <c r="W103" s="557"/>
      <c r="X103" s="557"/>
      <c r="Y103" s="557"/>
      <c r="Z103" s="557"/>
      <c r="AA103" s="557"/>
      <c r="AB103" s="557"/>
      <c r="AC103" s="557"/>
      <c r="AD103" s="557"/>
      <c r="AE103" s="557"/>
      <c r="AF103" s="557"/>
      <c r="AG103" s="557"/>
      <c r="AH103" s="557"/>
      <c r="AI103" s="557"/>
      <c r="AJ103" s="800"/>
      <c r="AL103" s="769"/>
      <c r="AM103" s="1513"/>
      <c r="AN103" s="1514"/>
      <c r="AO103" s="1514"/>
      <c r="AP103" s="1514"/>
      <c r="AQ103" s="1514"/>
      <c r="AR103" s="1514"/>
      <c r="AS103" s="1515"/>
      <c r="AT103" s="95"/>
      <c r="AU103" s="336"/>
      <c r="AV103" s="770"/>
      <c r="AW103" s="770"/>
      <c r="AX103" s="770"/>
      <c r="AY103" s="771"/>
      <c r="AZ103" s="801"/>
      <c r="BA103" s="802"/>
      <c r="BB103" s="802"/>
      <c r="BC103" s="802"/>
      <c r="BD103" s="802"/>
      <c r="BE103" s="802"/>
      <c r="BF103" s="802"/>
      <c r="BG103" s="802"/>
      <c r="BH103" s="802"/>
      <c r="BI103" s="802"/>
      <c r="BJ103" s="802"/>
      <c r="BK103" s="802"/>
      <c r="BL103" s="802"/>
      <c r="BM103" s="802"/>
      <c r="BN103" s="802"/>
      <c r="BO103" s="802"/>
      <c r="BP103" s="802"/>
      <c r="BQ103" s="802"/>
      <c r="BR103" s="802"/>
      <c r="BS103" s="802"/>
      <c r="BT103" s="803"/>
    </row>
    <row r="104" spans="1:72" ht="12.6" customHeight="1">
      <c r="A104" s="784">
        <v>36</v>
      </c>
      <c r="B104" s="766">
        <f>+B99+1</f>
        <v>6</v>
      </c>
      <c r="C104" s="1507"/>
      <c r="D104" s="1508"/>
      <c r="E104" s="1508"/>
      <c r="F104" s="1508"/>
      <c r="G104" s="1508"/>
      <c r="H104" s="1508"/>
      <c r="I104" s="1509"/>
      <c r="J104" s="1516"/>
      <c r="K104" s="1517"/>
      <c r="L104" s="1517"/>
      <c r="M104" s="1518"/>
      <c r="N104" s="1522"/>
      <c r="O104" s="1523"/>
      <c r="P104" s="791"/>
      <c r="Q104" s="792"/>
      <c r="R104" s="792"/>
      <c r="S104" s="792"/>
      <c r="T104" s="792"/>
      <c r="U104" s="792"/>
      <c r="V104" s="792"/>
      <c r="W104" s="792"/>
      <c r="X104" s="792"/>
      <c r="Y104" s="792"/>
      <c r="Z104" s="792"/>
      <c r="AA104" s="792"/>
      <c r="AB104" s="792"/>
      <c r="AC104" s="792"/>
      <c r="AD104" s="792"/>
      <c r="AE104" s="792"/>
      <c r="AF104" s="792"/>
      <c r="AG104" s="792"/>
      <c r="AH104" s="792"/>
      <c r="AI104" s="792"/>
      <c r="AJ104" s="793"/>
      <c r="AL104" s="766">
        <f>+AL99+1</f>
        <v>16</v>
      </c>
      <c r="AM104" s="1507"/>
      <c r="AN104" s="1508"/>
      <c r="AO104" s="1508"/>
      <c r="AP104" s="1508"/>
      <c r="AQ104" s="1508"/>
      <c r="AR104" s="1508"/>
      <c r="AS104" s="1509"/>
      <c r="AT104" s="1516"/>
      <c r="AU104" s="1517"/>
      <c r="AV104" s="1517"/>
      <c r="AW104" s="1518"/>
      <c r="AX104" s="1522"/>
      <c r="AY104" s="1523"/>
      <c r="AZ104" s="791"/>
      <c r="BA104" s="792"/>
      <c r="BB104" s="792"/>
      <c r="BC104" s="792"/>
      <c r="BD104" s="792"/>
      <c r="BE104" s="792"/>
      <c r="BF104" s="792"/>
      <c r="BG104" s="792"/>
      <c r="BH104" s="792"/>
      <c r="BI104" s="792"/>
      <c r="BJ104" s="792"/>
      <c r="BK104" s="792"/>
      <c r="BL104" s="792"/>
      <c r="BM104" s="792"/>
      <c r="BN104" s="792"/>
      <c r="BO104" s="792"/>
      <c r="BP104" s="792"/>
      <c r="BQ104" s="792"/>
      <c r="BR104" s="792"/>
      <c r="BS104" s="792"/>
      <c r="BT104" s="793"/>
    </row>
    <row r="105" spans="1:72" ht="12.6" customHeight="1">
      <c r="A105" s="784">
        <v>37</v>
      </c>
      <c r="B105" s="767"/>
      <c r="C105" s="1510"/>
      <c r="D105" s="1511"/>
      <c r="E105" s="1511"/>
      <c r="F105" s="1511"/>
      <c r="G105" s="1511"/>
      <c r="H105" s="1511"/>
      <c r="I105" s="1512"/>
      <c r="J105" s="1519"/>
      <c r="K105" s="1520"/>
      <c r="L105" s="1520"/>
      <c r="M105" s="1521"/>
      <c r="N105" s="1300"/>
      <c r="O105" s="1524"/>
      <c r="P105" s="796"/>
      <c r="Q105" s="797"/>
      <c r="R105" s="797"/>
      <c r="S105" s="797"/>
      <c r="T105" s="797"/>
      <c r="U105" s="797"/>
      <c r="V105" s="797"/>
      <c r="W105" s="797"/>
      <c r="X105" s="797"/>
      <c r="Y105" s="797"/>
      <c r="Z105" s="797"/>
      <c r="AA105" s="797"/>
      <c r="AB105" s="797"/>
      <c r="AC105" s="797"/>
      <c r="AD105" s="797"/>
      <c r="AE105" s="797"/>
      <c r="AF105" s="797"/>
      <c r="AG105" s="797"/>
      <c r="AH105" s="797"/>
      <c r="AI105" s="797"/>
      <c r="AJ105" s="798"/>
      <c r="AL105" s="767"/>
      <c r="AM105" s="1510"/>
      <c r="AN105" s="1511"/>
      <c r="AO105" s="1511"/>
      <c r="AP105" s="1511"/>
      <c r="AQ105" s="1511"/>
      <c r="AR105" s="1511"/>
      <c r="AS105" s="1512"/>
      <c r="AT105" s="1519"/>
      <c r="AU105" s="1520"/>
      <c r="AV105" s="1520"/>
      <c r="AW105" s="1521"/>
      <c r="AX105" s="1300"/>
      <c r="AY105" s="1524"/>
      <c r="AZ105" s="796"/>
      <c r="BA105" s="797"/>
      <c r="BB105" s="797"/>
      <c r="BC105" s="797"/>
      <c r="BD105" s="797"/>
      <c r="BE105" s="797"/>
      <c r="BF105" s="797"/>
      <c r="BG105" s="797"/>
      <c r="BH105" s="797"/>
      <c r="BI105" s="797"/>
      <c r="BJ105" s="797"/>
      <c r="BK105" s="797"/>
      <c r="BL105" s="797"/>
      <c r="BM105" s="797"/>
      <c r="BN105" s="797"/>
      <c r="BO105" s="797"/>
      <c r="BP105" s="797"/>
      <c r="BQ105" s="797"/>
      <c r="BR105" s="797"/>
      <c r="BS105" s="797"/>
      <c r="BT105" s="798"/>
    </row>
    <row r="106" spans="1:72" ht="12.6" customHeight="1">
      <c r="A106" s="784">
        <v>38</v>
      </c>
      <c r="B106" s="768"/>
      <c r="C106" s="1510"/>
      <c r="D106" s="1511"/>
      <c r="E106" s="1511"/>
      <c r="F106" s="1511"/>
      <c r="G106" s="1511"/>
      <c r="H106" s="1511"/>
      <c r="I106" s="1512"/>
      <c r="J106" s="273"/>
      <c r="K106" s="123"/>
      <c r="L106" s="1525"/>
      <c r="M106" s="1525"/>
      <c r="N106" s="1525"/>
      <c r="O106" s="1526"/>
      <c r="P106" s="796"/>
      <c r="Q106" s="797"/>
      <c r="R106" s="797"/>
      <c r="S106" s="797"/>
      <c r="T106" s="797"/>
      <c r="U106" s="797"/>
      <c r="V106" s="797"/>
      <c r="W106" s="797"/>
      <c r="X106" s="797"/>
      <c r="Y106" s="797"/>
      <c r="Z106" s="797"/>
      <c r="AA106" s="797"/>
      <c r="AB106" s="797"/>
      <c r="AC106" s="797"/>
      <c r="AD106" s="797"/>
      <c r="AE106" s="797"/>
      <c r="AF106" s="797"/>
      <c r="AG106" s="797"/>
      <c r="AH106" s="797"/>
      <c r="AI106" s="797"/>
      <c r="AJ106" s="798"/>
      <c r="AL106" s="768"/>
      <c r="AM106" s="1510"/>
      <c r="AN106" s="1511"/>
      <c r="AO106" s="1511"/>
      <c r="AP106" s="1511"/>
      <c r="AQ106" s="1511"/>
      <c r="AR106" s="1511"/>
      <c r="AS106" s="1512"/>
      <c r="AT106" s="273"/>
      <c r="AU106" s="123"/>
      <c r="AV106" s="1525"/>
      <c r="AW106" s="1525"/>
      <c r="AX106" s="1525"/>
      <c r="AY106" s="1526"/>
      <c r="AZ106" s="796"/>
      <c r="BA106" s="797"/>
      <c r="BB106" s="797"/>
      <c r="BC106" s="797"/>
      <c r="BD106" s="797"/>
      <c r="BE106" s="797"/>
      <c r="BF106" s="797"/>
      <c r="BG106" s="797"/>
      <c r="BH106" s="797"/>
      <c r="BI106" s="797"/>
      <c r="BJ106" s="797"/>
      <c r="BK106" s="797"/>
      <c r="BL106" s="797"/>
      <c r="BM106" s="797"/>
      <c r="BN106" s="797"/>
      <c r="BO106" s="797"/>
      <c r="BP106" s="797"/>
      <c r="BQ106" s="797"/>
      <c r="BR106" s="797"/>
      <c r="BS106" s="797"/>
      <c r="BT106" s="798"/>
    </row>
    <row r="107" spans="1:72" ht="12.6" customHeight="1">
      <c r="A107" s="784">
        <v>39</v>
      </c>
      <c r="B107" s="768"/>
      <c r="C107" s="1510"/>
      <c r="D107" s="1511"/>
      <c r="E107" s="1511"/>
      <c r="F107" s="1511"/>
      <c r="G107" s="1511"/>
      <c r="H107" s="1511"/>
      <c r="I107" s="1512"/>
      <c r="J107" s="273"/>
      <c r="K107" s="123"/>
      <c r="L107" s="1527"/>
      <c r="M107" s="1527"/>
      <c r="N107" s="1527"/>
      <c r="O107" s="1528"/>
      <c r="P107" s="796"/>
      <c r="Q107" s="797"/>
      <c r="R107" s="797"/>
      <c r="S107" s="797"/>
      <c r="T107" s="797"/>
      <c r="U107" s="797"/>
      <c r="V107" s="797"/>
      <c r="W107" s="797"/>
      <c r="X107" s="797"/>
      <c r="Y107" s="797"/>
      <c r="Z107" s="797"/>
      <c r="AA107" s="797"/>
      <c r="AB107" s="797"/>
      <c r="AC107" s="797"/>
      <c r="AD107" s="797"/>
      <c r="AE107" s="797"/>
      <c r="AF107" s="797"/>
      <c r="AG107" s="797"/>
      <c r="AH107" s="797"/>
      <c r="AI107" s="797"/>
      <c r="AJ107" s="798"/>
      <c r="AL107" s="768"/>
      <c r="AM107" s="1510"/>
      <c r="AN107" s="1511"/>
      <c r="AO107" s="1511"/>
      <c r="AP107" s="1511"/>
      <c r="AQ107" s="1511"/>
      <c r="AR107" s="1511"/>
      <c r="AS107" s="1512"/>
      <c r="AT107" s="273"/>
      <c r="AU107" s="123"/>
      <c r="AV107" s="1527"/>
      <c r="AW107" s="1527"/>
      <c r="AX107" s="1527"/>
      <c r="AY107" s="1528"/>
      <c r="AZ107" s="796"/>
      <c r="BA107" s="797"/>
      <c r="BB107" s="797"/>
      <c r="BC107" s="797"/>
      <c r="BD107" s="797"/>
      <c r="BE107" s="797"/>
      <c r="BF107" s="797"/>
      <c r="BG107" s="797"/>
      <c r="BH107" s="797"/>
      <c r="BI107" s="797"/>
      <c r="BJ107" s="797"/>
      <c r="BK107" s="797"/>
      <c r="BL107" s="797"/>
      <c r="BM107" s="797"/>
      <c r="BN107" s="797"/>
      <c r="BO107" s="797"/>
      <c r="BP107" s="797"/>
      <c r="BQ107" s="797"/>
      <c r="BR107" s="797"/>
      <c r="BS107" s="797"/>
      <c r="BT107" s="798"/>
    </row>
    <row r="108" spans="1:72" ht="12.6" customHeight="1">
      <c r="A108" s="784">
        <v>40</v>
      </c>
      <c r="B108" s="769"/>
      <c r="C108" s="1513"/>
      <c r="D108" s="1514"/>
      <c r="E108" s="1514"/>
      <c r="F108" s="1514"/>
      <c r="G108" s="1514"/>
      <c r="H108" s="1514"/>
      <c r="I108" s="1515"/>
      <c r="J108" s="95"/>
      <c r="K108" s="336"/>
      <c r="L108" s="770"/>
      <c r="M108" s="770"/>
      <c r="N108" s="770"/>
      <c r="O108" s="771"/>
      <c r="P108" s="801"/>
      <c r="Q108" s="802"/>
      <c r="R108" s="802"/>
      <c r="S108" s="802"/>
      <c r="T108" s="802"/>
      <c r="U108" s="802"/>
      <c r="V108" s="802"/>
      <c r="W108" s="802"/>
      <c r="X108" s="802"/>
      <c r="Y108" s="802"/>
      <c r="Z108" s="802"/>
      <c r="AA108" s="802"/>
      <c r="AB108" s="802"/>
      <c r="AC108" s="802"/>
      <c r="AD108" s="802"/>
      <c r="AE108" s="802"/>
      <c r="AF108" s="802"/>
      <c r="AG108" s="802"/>
      <c r="AH108" s="802"/>
      <c r="AI108" s="802"/>
      <c r="AJ108" s="803"/>
      <c r="AL108" s="769"/>
      <c r="AM108" s="1513"/>
      <c r="AN108" s="1514"/>
      <c r="AO108" s="1514"/>
      <c r="AP108" s="1514"/>
      <c r="AQ108" s="1514"/>
      <c r="AR108" s="1514"/>
      <c r="AS108" s="1515"/>
      <c r="AT108" s="95"/>
      <c r="AU108" s="336"/>
      <c r="AV108" s="770"/>
      <c r="AW108" s="770"/>
      <c r="AX108" s="770"/>
      <c r="AY108" s="771"/>
      <c r="AZ108" s="801"/>
      <c r="BA108" s="802"/>
      <c r="BB108" s="802"/>
      <c r="BC108" s="802"/>
      <c r="BD108" s="802"/>
      <c r="BE108" s="802"/>
      <c r="BF108" s="802"/>
      <c r="BG108" s="802"/>
      <c r="BH108" s="802"/>
      <c r="BI108" s="802"/>
      <c r="BJ108" s="802"/>
      <c r="BK108" s="802"/>
      <c r="BL108" s="802"/>
      <c r="BM108" s="802"/>
      <c r="BN108" s="802"/>
      <c r="BO108" s="802"/>
      <c r="BP108" s="802"/>
      <c r="BQ108" s="802"/>
      <c r="BR108" s="802"/>
      <c r="BS108" s="802"/>
      <c r="BT108" s="803"/>
    </row>
    <row r="109" spans="1:72" ht="12.6" customHeight="1">
      <c r="A109" s="784">
        <v>41</v>
      </c>
      <c r="B109" s="766">
        <f>+B104+1</f>
        <v>7</v>
      </c>
      <c r="C109" s="1507"/>
      <c r="D109" s="1508"/>
      <c r="E109" s="1508"/>
      <c r="F109" s="1508"/>
      <c r="G109" s="1508"/>
      <c r="H109" s="1508"/>
      <c r="I109" s="1509"/>
      <c r="J109" s="1516"/>
      <c r="K109" s="1517"/>
      <c r="L109" s="1517"/>
      <c r="M109" s="1518"/>
      <c r="N109" s="1522"/>
      <c r="O109" s="1523"/>
      <c r="P109" s="791"/>
      <c r="Q109" s="792"/>
      <c r="R109" s="792"/>
      <c r="S109" s="792"/>
      <c r="T109" s="792"/>
      <c r="U109" s="792"/>
      <c r="V109" s="792"/>
      <c r="W109" s="792"/>
      <c r="X109" s="792"/>
      <c r="Y109" s="792"/>
      <c r="Z109" s="792"/>
      <c r="AA109" s="792"/>
      <c r="AB109" s="792"/>
      <c r="AC109" s="792"/>
      <c r="AD109" s="792"/>
      <c r="AE109" s="792"/>
      <c r="AF109" s="792"/>
      <c r="AG109" s="792"/>
      <c r="AH109" s="792"/>
      <c r="AI109" s="792"/>
      <c r="AJ109" s="793"/>
      <c r="AL109" s="766">
        <f>+AL104+1</f>
        <v>17</v>
      </c>
      <c r="AM109" s="1507"/>
      <c r="AN109" s="1508"/>
      <c r="AO109" s="1508"/>
      <c r="AP109" s="1508"/>
      <c r="AQ109" s="1508"/>
      <c r="AR109" s="1508"/>
      <c r="AS109" s="1509"/>
      <c r="AT109" s="1516"/>
      <c r="AU109" s="1517"/>
      <c r="AV109" s="1517"/>
      <c r="AW109" s="1518"/>
      <c r="AX109" s="1522"/>
      <c r="AY109" s="1523"/>
      <c r="AZ109" s="791"/>
      <c r="BA109" s="792"/>
      <c r="BB109" s="792"/>
      <c r="BC109" s="792"/>
      <c r="BD109" s="792"/>
      <c r="BE109" s="792"/>
      <c r="BF109" s="792"/>
      <c r="BG109" s="792"/>
      <c r="BH109" s="792"/>
      <c r="BI109" s="792"/>
      <c r="BJ109" s="792"/>
      <c r="BK109" s="792"/>
      <c r="BL109" s="792"/>
      <c r="BM109" s="792"/>
      <c r="BN109" s="792"/>
      <c r="BO109" s="792"/>
      <c r="BP109" s="792"/>
      <c r="BQ109" s="792"/>
      <c r="BR109" s="792"/>
      <c r="BS109" s="792"/>
      <c r="BT109" s="793"/>
    </row>
    <row r="110" spans="1:72" ht="12.6" customHeight="1">
      <c r="A110" s="784">
        <v>42</v>
      </c>
      <c r="B110" s="767"/>
      <c r="C110" s="1510"/>
      <c r="D110" s="1511"/>
      <c r="E110" s="1511"/>
      <c r="F110" s="1511"/>
      <c r="G110" s="1511"/>
      <c r="H110" s="1511"/>
      <c r="I110" s="1512"/>
      <c r="J110" s="1519"/>
      <c r="K110" s="1520"/>
      <c r="L110" s="1520"/>
      <c r="M110" s="1521"/>
      <c r="N110" s="1300"/>
      <c r="O110" s="1524"/>
      <c r="P110" s="796"/>
      <c r="Q110" s="797"/>
      <c r="R110" s="797"/>
      <c r="S110" s="797"/>
      <c r="T110" s="797"/>
      <c r="U110" s="797"/>
      <c r="V110" s="797"/>
      <c r="W110" s="797"/>
      <c r="X110" s="797"/>
      <c r="Y110" s="797"/>
      <c r="Z110" s="797"/>
      <c r="AA110" s="797"/>
      <c r="AB110" s="797"/>
      <c r="AC110" s="797"/>
      <c r="AD110" s="797"/>
      <c r="AE110" s="797"/>
      <c r="AF110" s="797"/>
      <c r="AG110" s="797"/>
      <c r="AH110" s="797"/>
      <c r="AI110" s="797"/>
      <c r="AJ110" s="798"/>
      <c r="AL110" s="767"/>
      <c r="AM110" s="1510"/>
      <c r="AN110" s="1511"/>
      <c r="AO110" s="1511"/>
      <c r="AP110" s="1511"/>
      <c r="AQ110" s="1511"/>
      <c r="AR110" s="1511"/>
      <c r="AS110" s="1512"/>
      <c r="AT110" s="1519"/>
      <c r="AU110" s="1520"/>
      <c r="AV110" s="1520"/>
      <c r="AW110" s="1521"/>
      <c r="AX110" s="1300"/>
      <c r="AY110" s="1524"/>
      <c r="AZ110" s="796"/>
      <c r="BA110" s="797"/>
      <c r="BB110" s="797"/>
      <c r="BC110" s="797"/>
      <c r="BD110" s="797"/>
      <c r="BE110" s="797"/>
      <c r="BF110" s="797"/>
      <c r="BG110" s="797"/>
      <c r="BH110" s="797"/>
      <c r="BI110" s="797"/>
      <c r="BJ110" s="797"/>
      <c r="BK110" s="797"/>
      <c r="BL110" s="797"/>
      <c r="BM110" s="797"/>
      <c r="BN110" s="797"/>
      <c r="BO110" s="797"/>
      <c r="BP110" s="797"/>
      <c r="BQ110" s="797"/>
      <c r="BR110" s="797"/>
      <c r="BS110" s="797"/>
      <c r="BT110" s="798"/>
    </row>
    <row r="111" spans="1:72" ht="12.6" customHeight="1">
      <c r="A111" s="784">
        <v>43</v>
      </c>
      <c r="B111" s="768"/>
      <c r="C111" s="1510"/>
      <c r="D111" s="1511"/>
      <c r="E111" s="1511"/>
      <c r="F111" s="1511"/>
      <c r="G111" s="1511"/>
      <c r="H111" s="1511"/>
      <c r="I111" s="1512"/>
      <c r="J111" s="273"/>
      <c r="K111" s="123"/>
      <c r="L111" s="1525"/>
      <c r="M111" s="1525"/>
      <c r="N111" s="1525"/>
      <c r="O111" s="1526"/>
      <c r="P111" s="796"/>
      <c r="Q111" s="797"/>
      <c r="R111" s="797"/>
      <c r="S111" s="797"/>
      <c r="T111" s="797"/>
      <c r="U111" s="797"/>
      <c r="V111" s="797"/>
      <c r="W111" s="797"/>
      <c r="X111" s="797"/>
      <c r="Y111" s="797"/>
      <c r="Z111" s="797"/>
      <c r="AA111" s="797"/>
      <c r="AB111" s="797"/>
      <c r="AC111" s="797"/>
      <c r="AD111" s="797"/>
      <c r="AE111" s="797"/>
      <c r="AF111" s="797"/>
      <c r="AG111" s="797"/>
      <c r="AH111" s="797"/>
      <c r="AI111" s="797"/>
      <c r="AJ111" s="798"/>
      <c r="AL111" s="768"/>
      <c r="AM111" s="1510"/>
      <c r="AN111" s="1511"/>
      <c r="AO111" s="1511"/>
      <c r="AP111" s="1511"/>
      <c r="AQ111" s="1511"/>
      <c r="AR111" s="1511"/>
      <c r="AS111" s="1512"/>
      <c r="AT111" s="273"/>
      <c r="AU111" s="123"/>
      <c r="AV111" s="1525"/>
      <c r="AW111" s="1525"/>
      <c r="AX111" s="1525"/>
      <c r="AY111" s="1526"/>
      <c r="AZ111" s="796"/>
      <c r="BA111" s="797"/>
      <c r="BB111" s="797"/>
      <c r="BC111" s="797"/>
      <c r="BD111" s="797"/>
      <c r="BE111" s="797"/>
      <c r="BF111" s="797"/>
      <c r="BG111" s="797"/>
      <c r="BH111" s="797"/>
      <c r="BI111" s="797"/>
      <c r="BJ111" s="797"/>
      <c r="BK111" s="797"/>
      <c r="BL111" s="797"/>
      <c r="BM111" s="797"/>
      <c r="BN111" s="797"/>
      <c r="BO111" s="797"/>
      <c r="BP111" s="797"/>
      <c r="BQ111" s="797"/>
      <c r="BR111" s="797"/>
      <c r="BS111" s="797"/>
      <c r="BT111" s="798"/>
    </row>
    <row r="112" spans="1:72" ht="12.6" customHeight="1">
      <c r="A112" s="784">
        <v>44</v>
      </c>
      <c r="B112" s="768"/>
      <c r="C112" s="1510"/>
      <c r="D112" s="1511"/>
      <c r="E112" s="1511"/>
      <c r="F112" s="1511"/>
      <c r="G112" s="1511"/>
      <c r="H112" s="1511"/>
      <c r="I112" s="1512"/>
      <c r="J112" s="273"/>
      <c r="K112" s="123"/>
      <c r="L112" s="1527"/>
      <c r="M112" s="1527"/>
      <c r="N112" s="1527"/>
      <c r="O112" s="1528"/>
      <c r="P112" s="796"/>
      <c r="Q112" s="797"/>
      <c r="R112" s="797"/>
      <c r="S112" s="797"/>
      <c r="T112" s="797"/>
      <c r="U112" s="797"/>
      <c r="V112" s="797"/>
      <c r="W112" s="797"/>
      <c r="X112" s="797"/>
      <c r="Y112" s="797"/>
      <c r="Z112" s="797"/>
      <c r="AA112" s="797"/>
      <c r="AB112" s="797"/>
      <c r="AC112" s="797"/>
      <c r="AD112" s="797"/>
      <c r="AE112" s="797"/>
      <c r="AF112" s="797"/>
      <c r="AG112" s="797"/>
      <c r="AH112" s="797"/>
      <c r="AI112" s="797"/>
      <c r="AJ112" s="798"/>
      <c r="AL112" s="768"/>
      <c r="AM112" s="1510"/>
      <c r="AN112" s="1511"/>
      <c r="AO112" s="1511"/>
      <c r="AP112" s="1511"/>
      <c r="AQ112" s="1511"/>
      <c r="AR112" s="1511"/>
      <c r="AS112" s="1512"/>
      <c r="AT112" s="273"/>
      <c r="AU112" s="123"/>
      <c r="AV112" s="1527"/>
      <c r="AW112" s="1527"/>
      <c r="AX112" s="1527"/>
      <c r="AY112" s="1528"/>
      <c r="AZ112" s="796"/>
      <c r="BA112" s="797"/>
      <c r="BB112" s="797"/>
      <c r="BC112" s="797"/>
      <c r="BD112" s="797"/>
      <c r="BE112" s="797"/>
      <c r="BF112" s="797"/>
      <c r="BG112" s="797"/>
      <c r="BH112" s="797"/>
      <c r="BI112" s="797"/>
      <c r="BJ112" s="797"/>
      <c r="BK112" s="797"/>
      <c r="BL112" s="797"/>
      <c r="BM112" s="797"/>
      <c r="BN112" s="797"/>
      <c r="BO112" s="797"/>
      <c r="BP112" s="797"/>
      <c r="BQ112" s="797"/>
      <c r="BR112" s="797"/>
      <c r="BS112" s="797"/>
      <c r="BT112" s="798"/>
    </row>
    <row r="113" spans="1:72" ht="12.6" customHeight="1">
      <c r="A113" s="784">
        <v>45</v>
      </c>
      <c r="B113" s="769"/>
      <c r="C113" s="1513"/>
      <c r="D113" s="1514"/>
      <c r="E113" s="1514"/>
      <c r="F113" s="1514"/>
      <c r="G113" s="1514"/>
      <c r="H113" s="1514"/>
      <c r="I113" s="1515"/>
      <c r="J113" s="95"/>
      <c r="K113" s="336"/>
      <c r="L113" s="770"/>
      <c r="M113" s="770"/>
      <c r="N113" s="770"/>
      <c r="O113" s="771"/>
      <c r="P113" s="801"/>
      <c r="Q113" s="802"/>
      <c r="R113" s="802"/>
      <c r="S113" s="802"/>
      <c r="T113" s="802"/>
      <c r="U113" s="802"/>
      <c r="V113" s="802"/>
      <c r="W113" s="802"/>
      <c r="X113" s="802"/>
      <c r="Y113" s="802"/>
      <c r="Z113" s="802"/>
      <c r="AA113" s="802"/>
      <c r="AB113" s="802"/>
      <c r="AC113" s="802"/>
      <c r="AD113" s="802"/>
      <c r="AE113" s="802"/>
      <c r="AF113" s="802"/>
      <c r="AG113" s="802"/>
      <c r="AH113" s="802"/>
      <c r="AI113" s="802"/>
      <c r="AJ113" s="803"/>
      <c r="AL113" s="769"/>
      <c r="AM113" s="1513"/>
      <c r="AN113" s="1514"/>
      <c r="AO113" s="1514"/>
      <c r="AP113" s="1514"/>
      <c r="AQ113" s="1514"/>
      <c r="AR113" s="1514"/>
      <c r="AS113" s="1515"/>
      <c r="AT113" s="95"/>
      <c r="AU113" s="336"/>
      <c r="AV113" s="770"/>
      <c r="AW113" s="770"/>
      <c r="AX113" s="770"/>
      <c r="AY113" s="771"/>
      <c r="AZ113" s="801"/>
      <c r="BA113" s="802"/>
      <c r="BB113" s="802"/>
      <c r="BC113" s="802"/>
      <c r="BD113" s="802"/>
      <c r="BE113" s="802"/>
      <c r="BF113" s="802"/>
      <c r="BG113" s="802"/>
      <c r="BH113" s="802"/>
      <c r="BI113" s="802"/>
      <c r="BJ113" s="802"/>
      <c r="BK113" s="802"/>
      <c r="BL113" s="802"/>
      <c r="BM113" s="802"/>
      <c r="BN113" s="802"/>
      <c r="BO113" s="802"/>
      <c r="BP113" s="802"/>
      <c r="BQ113" s="802"/>
      <c r="BR113" s="802"/>
      <c r="BS113" s="802"/>
      <c r="BT113" s="803"/>
    </row>
    <row r="114" spans="1:72" ht="12.6" customHeight="1">
      <c r="A114" s="784">
        <v>46</v>
      </c>
      <c r="B114" s="766">
        <f>+B109+1</f>
        <v>8</v>
      </c>
      <c r="C114" s="1507"/>
      <c r="D114" s="1508"/>
      <c r="E114" s="1508"/>
      <c r="F114" s="1508"/>
      <c r="G114" s="1508"/>
      <c r="H114" s="1508"/>
      <c r="I114" s="1509"/>
      <c r="J114" s="1516"/>
      <c r="K114" s="1517"/>
      <c r="L114" s="1517"/>
      <c r="M114" s="1518"/>
      <c r="N114" s="1522"/>
      <c r="O114" s="1523"/>
      <c r="P114" s="791"/>
      <c r="Q114" s="792"/>
      <c r="R114" s="792"/>
      <c r="S114" s="792"/>
      <c r="T114" s="792"/>
      <c r="U114" s="792"/>
      <c r="V114" s="792"/>
      <c r="W114" s="792"/>
      <c r="X114" s="792"/>
      <c r="Y114" s="792"/>
      <c r="Z114" s="792"/>
      <c r="AA114" s="792"/>
      <c r="AB114" s="792"/>
      <c r="AC114" s="792"/>
      <c r="AD114" s="792"/>
      <c r="AE114" s="792"/>
      <c r="AF114" s="792"/>
      <c r="AG114" s="792"/>
      <c r="AH114" s="792"/>
      <c r="AI114" s="792"/>
      <c r="AJ114" s="793"/>
      <c r="AL114" s="766">
        <f>+AL109+1</f>
        <v>18</v>
      </c>
      <c r="AM114" s="1507"/>
      <c r="AN114" s="1508"/>
      <c r="AO114" s="1508"/>
      <c r="AP114" s="1508"/>
      <c r="AQ114" s="1508"/>
      <c r="AR114" s="1508"/>
      <c r="AS114" s="1509"/>
      <c r="AT114" s="1516"/>
      <c r="AU114" s="1517"/>
      <c r="AV114" s="1517"/>
      <c r="AW114" s="1518"/>
      <c r="AX114" s="1522"/>
      <c r="AY114" s="1523"/>
      <c r="AZ114" s="791"/>
      <c r="BA114" s="792"/>
      <c r="BB114" s="792"/>
      <c r="BC114" s="792"/>
      <c r="BD114" s="792"/>
      <c r="BE114" s="792"/>
      <c r="BF114" s="792"/>
      <c r="BG114" s="792"/>
      <c r="BH114" s="792"/>
      <c r="BI114" s="792"/>
      <c r="BJ114" s="792"/>
      <c r="BK114" s="792"/>
      <c r="BL114" s="792"/>
      <c r="BM114" s="792"/>
      <c r="BN114" s="792"/>
      <c r="BO114" s="792"/>
      <c r="BP114" s="792"/>
      <c r="BQ114" s="792"/>
      <c r="BR114" s="792"/>
      <c r="BS114" s="792"/>
      <c r="BT114" s="793"/>
    </row>
    <row r="115" spans="1:72" ht="12.6" customHeight="1">
      <c r="A115" s="784">
        <v>47</v>
      </c>
      <c r="B115" s="767"/>
      <c r="C115" s="1510"/>
      <c r="D115" s="1511"/>
      <c r="E115" s="1511"/>
      <c r="F115" s="1511"/>
      <c r="G115" s="1511"/>
      <c r="H115" s="1511"/>
      <c r="I115" s="1512"/>
      <c r="J115" s="1519"/>
      <c r="K115" s="1520"/>
      <c r="L115" s="1520"/>
      <c r="M115" s="1521"/>
      <c r="N115" s="1300"/>
      <c r="O115" s="1524"/>
      <c r="P115" s="796"/>
      <c r="Q115" s="797"/>
      <c r="R115" s="797"/>
      <c r="S115" s="797"/>
      <c r="T115" s="797"/>
      <c r="U115" s="797"/>
      <c r="V115" s="797"/>
      <c r="W115" s="797"/>
      <c r="X115" s="797"/>
      <c r="Y115" s="797"/>
      <c r="Z115" s="797"/>
      <c r="AA115" s="797"/>
      <c r="AB115" s="797"/>
      <c r="AC115" s="797"/>
      <c r="AD115" s="797"/>
      <c r="AE115" s="797"/>
      <c r="AF115" s="797"/>
      <c r="AG115" s="797"/>
      <c r="AH115" s="797"/>
      <c r="AI115" s="797"/>
      <c r="AJ115" s="798"/>
      <c r="AL115" s="767"/>
      <c r="AM115" s="1510"/>
      <c r="AN115" s="1511"/>
      <c r="AO115" s="1511"/>
      <c r="AP115" s="1511"/>
      <c r="AQ115" s="1511"/>
      <c r="AR115" s="1511"/>
      <c r="AS115" s="1512"/>
      <c r="AT115" s="1519"/>
      <c r="AU115" s="1520"/>
      <c r="AV115" s="1520"/>
      <c r="AW115" s="1521"/>
      <c r="AX115" s="1300"/>
      <c r="AY115" s="1524"/>
      <c r="AZ115" s="796"/>
      <c r="BA115" s="797"/>
      <c r="BB115" s="797"/>
      <c r="BC115" s="797"/>
      <c r="BD115" s="797"/>
      <c r="BE115" s="797"/>
      <c r="BF115" s="797"/>
      <c r="BG115" s="797"/>
      <c r="BH115" s="797"/>
      <c r="BI115" s="797"/>
      <c r="BJ115" s="797"/>
      <c r="BK115" s="797"/>
      <c r="BL115" s="797"/>
      <c r="BM115" s="797"/>
      <c r="BN115" s="797"/>
      <c r="BO115" s="797"/>
      <c r="BP115" s="797"/>
      <c r="BQ115" s="797"/>
      <c r="BR115" s="797"/>
      <c r="BS115" s="797"/>
      <c r="BT115" s="798"/>
    </row>
    <row r="116" spans="1:72" ht="12.6" customHeight="1">
      <c r="A116" s="784">
        <v>48</v>
      </c>
      <c r="B116" s="768"/>
      <c r="C116" s="1510"/>
      <c r="D116" s="1511"/>
      <c r="E116" s="1511"/>
      <c r="F116" s="1511"/>
      <c r="G116" s="1511"/>
      <c r="H116" s="1511"/>
      <c r="I116" s="1512"/>
      <c r="J116" s="273"/>
      <c r="K116" s="123"/>
      <c r="L116" s="1525"/>
      <c r="M116" s="1525"/>
      <c r="N116" s="1525"/>
      <c r="O116" s="1526"/>
      <c r="P116" s="796"/>
      <c r="Q116" s="797"/>
      <c r="R116" s="797"/>
      <c r="S116" s="797"/>
      <c r="T116" s="797"/>
      <c r="U116" s="797"/>
      <c r="V116" s="797"/>
      <c r="W116" s="797"/>
      <c r="X116" s="797"/>
      <c r="Y116" s="797"/>
      <c r="Z116" s="797"/>
      <c r="AA116" s="797"/>
      <c r="AB116" s="797"/>
      <c r="AC116" s="797"/>
      <c r="AD116" s="797"/>
      <c r="AE116" s="797"/>
      <c r="AF116" s="797"/>
      <c r="AG116" s="797"/>
      <c r="AH116" s="797"/>
      <c r="AI116" s="797"/>
      <c r="AJ116" s="798"/>
      <c r="AL116" s="768"/>
      <c r="AM116" s="1510"/>
      <c r="AN116" s="1511"/>
      <c r="AO116" s="1511"/>
      <c r="AP116" s="1511"/>
      <c r="AQ116" s="1511"/>
      <c r="AR116" s="1511"/>
      <c r="AS116" s="1512"/>
      <c r="AT116" s="273"/>
      <c r="AU116" s="123"/>
      <c r="AV116" s="1525"/>
      <c r="AW116" s="1525"/>
      <c r="AX116" s="1525"/>
      <c r="AY116" s="1526"/>
      <c r="AZ116" s="796"/>
      <c r="BA116" s="797"/>
      <c r="BB116" s="797"/>
      <c r="BC116" s="797"/>
      <c r="BD116" s="797"/>
      <c r="BE116" s="797"/>
      <c r="BF116" s="797"/>
      <c r="BG116" s="797"/>
      <c r="BH116" s="797"/>
      <c r="BI116" s="797"/>
      <c r="BJ116" s="797"/>
      <c r="BK116" s="797"/>
      <c r="BL116" s="797"/>
      <c r="BM116" s="797"/>
      <c r="BN116" s="797"/>
      <c r="BO116" s="797"/>
      <c r="BP116" s="797"/>
      <c r="BQ116" s="797"/>
      <c r="BR116" s="797"/>
      <c r="BS116" s="797"/>
      <c r="BT116" s="798"/>
    </row>
    <row r="117" spans="1:72" ht="12.6" customHeight="1">
      <c r="A117" s="784">
        <v>49</v>
      </c>
      <c r="B117" s="768"/>
      <c r="C117" s="1510"/>
      <c r="D117" s="1511"/>
      <c r="E117" s="1511"/>
      <c r="F117" s="1511"/>
      <c r="G117" s="1511"/>
      <c r="H117" s="1511"/>
      <c r="I117" s="1512"/>
      <c r="J117" s="273"/>
      <c r="K117" s="123"/>
      <c r="L117" s="1527"/>
      <c r="M117" s="1527"/>
      <c r="N117" s="1527"/>
      <c r="O117" s="1528"/>
      <c r="P117" s="796"/>
      <c r="Q117" s="797"/>
      <c r="R117" s="797"/>
      <c r="S117" s="797"/>
      <c r="T117" s="797"/>
      <c r="U117" s="797"/>
      <c r="V117" s="797"/>
      <c r="W117" s="797"/>
      <c r="X117" s="797"/>
      <c r="Y117" s="797"/>
      <c r="Z117" s="797"/>
      <c r="AA117" s="797"/>
      <c r="AB117" s="797"/>
      <c r="AC117" s="797"/>
      <c r="AD117" s="797"/>
      <c r="AE117" s="797"/>
      <c r="AF117" s="797"/>
      <c r="AG117" s="797"/>
      <c r="AH117" s="797"/>
      <c r="AI117" s="797"/>
      <c r="AJ117" s="798"/>
      <c r="AL117" s="768"/>
      <c r="AM117" s="1510"/>
      <c r="AN117" s="1511"/>
      <c r="AO117" s="1511"/>
      <c r="AP117" s="1511"/>
      <c r="AQ117" s="1511"/>
      <c r="AR117" s="1511"/>
      <c r="AS117" s="1512"/>
      <c r="AT117" s="273"/>
      <c r="AU117" s="123"/>
      <c r="AV117" s="1527"/>
      <c r="AW117" s="1527"/>
      <c r="AX117" s="1527"/>
      <c r="AY117" s="1528"/>
      <c r="AZ117" s="796"/>
      <c r="BA117" s="797"/>
      <c r="BB117" s="797"/>
      <c r="BC117" s="797"/>
      <c r="BD117" s="797"/>
      <c r="BE117" s="797"/>
      <c r="BF117" s="797"/>
      <c r="BG117" s="797"/>
      <c r="BH117" s="797"/>
      <c r="BI117" s="797"/>
      <c r="BJ117" s="797"/>
      <c r="BK117" s="797"/>
      <c r="BL117" s="797"/>
      <c r="BM117" s="797"/>
      <c r="BN117" s="797"/>
      <c r="BO117" s="797"/>
      <c r="BP117" s="797"/>
      <c r="BQ117" s="797"/>
      <c r="BR117" s="797"/>
      <c r="BS117" s="797"/>
      <c r="BT117" s="798"/>
    </row>
    <row r="118" spans="1:72" ht="12.6" customHeight="1">
      <c r="A118" s="784">
        <v>50</v>
      </c>
      <c r="B118" s="769"/>
      <c r="C118" s="1513"/>
      <c r="D118" s="1514"/>
      <c r="E118" s="1514"/>
      <c r="F118" s="1514"/>
      <c r="G118" s="1514"/>
      <c r="H118" s="1514"/>
      <c r="I118" s="1515"/>
      <c r="J118" s="95"/>
      <c r="K118" s="336"/>
      <c r="L118" s="770"/>
      <c r="M118" s="770"/>
      <c r="N118" s="770"/>
      <c r="O118" s="771"/>
      <c r="P118" s="801"/>
      <c r="Q118" s="802"/>
      <c r="R118" s="802"/>
      <c r="S118" s="802"/>
      <c r="T118" s="802"/>
      <c r="U118" s="802"/>
      <c r="V118" s="802"/>
      <c r="W118" s="802"/>
      <c r="X118" s="802"/>
      <c r="Y118" s="802"/>
      <c r="Z118" s="802"/>
      <c r="AA118" s="802"/>
      <c r="AB118" s="802"/>
      <c r="AC118" s="802"/>
      <c r="AD118" s="802"/>
      <c r="AE118" s="802"/>
      <c r="AF118" s="802"/>
      <c r="AG118" s="802"/>
      <c r="AH118" s="802"/>
      <c r="AI118" s="802"/>
      <c r="AJ118" s="803"/>
      <c r="AL118" s="769"/>
      <c r="AM118" s="1513"/>
      <c r="AN118" s="1514"/>
      <c r="AO118" s="1514"/>
      <c r="AP118" s="1514"/>
      <c r="AQ118" s="1514"/>
      <c r="AR118" s="1514"/>
      <c r="AS118" s="1515"/>
      <c r="AT118" s="95"/>
      <c r="AU118" s="336"/>
      <c r="AV118" s="770"/>
      <c r="AW118" s="770"/>
      <c r="AX118" s="770"/>
      <c r="AY118" s="771"/>
      <c r="AZ118" s="801"/>
      <c r="BA118" s="802"/>
      <c r="BB118" s="802"/>
      <c r="BC118" s="802"/>
      <c r="BD118" s="802"/>
      <c r="BE118" s="802"/>
      <c r="BF118" s="802"/>
      <c r="BG118" s="802"/>
      <c r="BH118" s="802"/>
      <c r="BI118" s="802"/>
      <c r="BJ118" s="802"/>
      <c r="BK118" s="802"/>
      <c r="BL118" s="802"/>
      <c r="BM118" s="802"/>
      <c r="BN118" s="802"/>
      <c r="BO118" s="802"/>
      <c r="BP118" s="802"/>
      <c r="BQ118" s="802"/>
      <c r="BR118" s="802"/>
      <c r="BS118" s="802"/>
      <c r="BT118" s="803"/>
    </row>
    <row r="119" spans="1:72" ht="12.6" customHeight="1">
      <c r="A119" s="784">
        <v>51</v>
      </c>
      <c r="B119" s="766">
        <f>+B114+1</f>
        <v>9</v>
      </c>
      <c r="C119" s="1507"/>
      <c r="D119" s="1508"/>
      <c r="E119" s="1508"/>
      <c r="F119" s="1508"/>
      <c r="G119" s="1508"/>
      <c r="H119" s="1508"/>
      <c r="I119" s="1509"/>
      <c r="J119" s="1516"/>
      <c r="K119" s="1517"/>
      <c r="L119" s="1517"/>
      <c r="M119" s="1518"/>
      <c r="N119" s="1522"/>
      <c r="O119" s="1523"/>
      <c r="P119" s="791"/>
      <c r="Q119" s="792"/>
      <c r="R119" s="792"/>
      <c r="S119" s="792"/>
      <c r="T119" s="792"/>
      <c r="U119" s="792"/>
      <c r="V119" s="792"/>
      <c r="W119" s="792"/>
      <c r="X119" s="792"/>
      <c r="Y119" s="792"/>
      <c r="Z119" s="792"/>
      <c r="AA119" s="792"/>
      <c r="AB119" s="792"/>
      <c r="AC119" s="792"/>
      <c r="AD119" s="792"/>
      <c r="AE119" s="792"/>
      <c r="AF119" s="792"/>
      <c r="AG119" s="792"/>
      <c r="AH119" s="792"/>
      <c r="AI119" s="792"/>
      <c r="AJ119" s="793"/>
      <c r="AL119" s="26"/>
      <c r="AM119" s="807"/>
      <c r="AN119" s="807"/>
      <c r="AO119" s="807"/>
      <c r="AP119" s="807"/>
      <c r="AQ119" s="807"/>
      <c r="AR119" s="807"/>
      <c r="AS119" s="807"/>
      <c r="AT119" s="805"/>
      <c r="AU119" s="805"/>
      <c r="AV119" s="805"/>
      <c r="AW119" s="805"/>
      <c r="AX119" s="806"/>
      <c r="AY119" s="806"/>
      <c r="AZ119" s="808"/>
      <c r="BA119" s="808"/>
      <c r="BB119" s="808"/>
      <c r="BC119" s="808"/>
      <c r="BD119" s="808"/>
      <c r="BE119" s="808"/>
      <c r="BF119" s="808"/>
      <c r="BG119" s="808"/>
      <c r="BH119" s="808"/>
      <c r="BI119" s="808"/>
      <c r="BJ119" s="808"/>
      <c r="BK119" s="808"/>
      <c r="BL119" s="808"/>
      <c r="BM119" s="808"/>
      <c r="BN119" s="808"/>
      <c r="BO119" s="808"/>
      <c r="BP119" s="808"/>
      <c r="BQ119" s="808"/>
      <c r="BR119" s="808"/>
      <c r="BS119" s="808"/>
      <c r="BT119" s="808"/>
    </row>
    <row r="120" spans="1:72" ht="12.6" customHeight="1">
      <c r="A120" s="784">
        <v>52</v>
      </c>
      <c r="B120" s="767"/>
      <c r="C120" s="1510"/>
      <c r="D120" s="1511"/>
      <c r="E120" s="1511"/>
      <c r="F120" s="1511"/>
      <c r="G120" s="1511"/>
      <c r="H120" s="1511"/>
      <c r="I120" s="1512"/>
      <c r="J120" s="1519"/>
      <c r="K120" s="1520"/>
      <c r="L120" s="1520"/>
      <c r="M120" s="1521"/>
      <c r="N120" s="1300"/>
      <c r="O120" s="1524"/>
      <c r="P120" s="796"/>
      <c r="Q120" s="797"/>
      <c r="R120" s="797"/>
      <c r="S120" s="797"/>
      <c r="T120" s="797"/>
      <c r="U120" s="797"/>
      <c r="V120" s="797"/>
      <c r="W120" s="797"/>
      <c r="X120" s="797"/>
      <c r="Y120" s="797"/>
      <c r="Z120" s="797"/>
      <c r="AA120" s="797"/>
      <c r="AB120" s="797"/>
      <c r="AC120" s="797"/>
      <c r="AD120" s="797"/>
      <c r="AE120" s="797"/>
      <c r="AF120" s="797"/>
      <c r="AG120" s="797"/>
      <c r="AH120" s="797"/>
      <c r="AI120" s="797"/>
      <c r="AJ120" s="798"/>
      <c r="AL120" s="70" t="s">
        <v>384</v>
      </c>
      <c r="AM120" s="807"/>
      <c r="AN120" s="807"/>
      <c r="AO120" s="807"/>
      <c r="AP120" s="807"/>
      <c r="AQ120" s="807"/>
      <c r="AR120" s="807"/>
      <c r="AS120" s="807"/>
      <c r="AT120" s="805"/>
      <c r="AU120" s="805"/>
      <c r="AV120" s="805"/>
      <c r="AW120" s="805"/>
      <c r="AX120" s="806"/>
      <c r="AY120" s="806"/>
      <c r="AZ120" s="808"/>
      <c r="BA120" s="808"/>
      <c r="BB120" s="808"/>
      <c r="BC120" s="808"/>
      <c r="BD120" s="808"/>
      <c r="BE120" s="808"/>
      <c r="BF120" s="808"/>
      <c r="BG120" s="808"/>
      <c r="BH120" s="808"/>
      <c r="BI120" s="808"/>
      <c r="BJ120" s="808"/>
      <c r="BK120" s="808"/>
      <c r="BL120" s="808"/>
      <c r="BM120" s="808"/>
      <c r="BN120" s="808"/>
      <c r="BO120" s="808"/>
      <c r="BP120" s="808"/>
      <c r="BQ120" s="808"/>
      <c r="BR120" s="808"/>
      <c r="BS120" s="808"/>
      <c r="BT120" s="808"/>
    </row>
    <row r="121" spans="1:72" ht="12.6" customHeight="1">
      <c r="A121" s="784">
        <v>53</v>
      </c>
      <c r="B121" s="768"/>
      <c r="C121" s="1510"/>
      <c r="D121" s="1511"/>
      <c r="E121" s="1511"/>
      <c r="F121" s="1511"/>
      <c r="G121" s="1511"/>
      <c r="H121" s="1511"/>
      <c r="I121" s="1512"/>
      <c r="J121" s="273"/>
      <c r="K121" s="123"/>
      <c r="L121" s="1525"/>
      <c r="M121" s="1525"/>
      <c r="N121" s="1525"/>
      <c r="O121" s="1526"/>
      <c r="P121" s="796"/>
      <c r="Q121" s="797"/>
      <c r="R121" s="797"/>
      <c r="S121" s="797"/>
      <c r="T121" s="797"/>
      <c r="U121" s="797"/>
      <c r="V121" s="797"/>
      <c r="W121" s="797"/>
      <c r="X121" s="797"/>
      <c r="Y121" s="797"/>
      <c r="Z121" s="797"/>
      <c r="AA121" s="797"/>
      <c r="AB121" s="797"/>
      <c r="AC121" s="797"/>
      <c r="AD121" s="797"/>
      <c r="AE121" s="797"/>
      <c r="AF121" s="797"/>
      <c r="AG121" s="797"/>
      <c r="AH121" s="797"/>
      <c r="AI121" s="797"/>
      <c r="AJ121" s="798"/>
      <c r="AL121" s="809"/>
      <c r="AM121" s="810"/>
      <c r="AN121" s="810"/>
      <c r="AO121" s="810"/>
      <c r="AP121" s="810"/>
      <c r="AQ121" s="810"/>
      <c r="AR121" s="810"/>
      <c r="AS121" s="810"/>
      <c r="AT121" s="811"/>
      <c r="AU121" s="811"/>
      <c r="AV121" s="812"/>
      <c r="AW121" s="812"/>
      <c r="AX121" s="812"/>
      <c r="AY121" s="812"/>
      <c r="AZ121" s="607"/>
      <c r="BA121" s="607"/>
      <c r="BB121" s="607"/>
      <c r="BC121" s="607"/>
      <c r="BD121" s="607"/>
      <c r="BE121" s="607"/>
      <c r="BF121" s="607"/>
      <c r="BG121" s="607"/>
      <c r="BH121" s="607"/>
      <c r="BI121" s="607"/>
      <c r="BJ121" s="607"/>
      <c r="BK121" s="607"/>
      <c r="BL121" s="607"/>
      <c r="BM121" s="607"/>
      <c r="BN121" s="607"/>
      <c r="BO121" s="607"/>
      <c r="BP121" s="607"/>
      <c r="BQ121" s="607"/>
      <c r="BR121" s="607"/>
      <c r="BS121" s="607"/>
      <c r="BT121" s="608"/>
    </row>
    <row r="122" spans="1:72" ht="12.6" customHeight="1">
      <c r="A122" s="784">
        <v>54</v>
      </c>
      <c r="B122" s="768"/>
      <c r="C122" s="1510"/>
      <c r="D122" s="1511"/>
      <c r="E122" s="1511"/>
      <c r="F122" s="1511"/>
      <c r="G122" s="1511"/>
      <c r="H122" s="1511"/>
      <c r="I122" s="1512"/>
      <c r="J122" s="273"/>
      <c r="K122" s="123"/>
      <c r="L122" s="1527"/>
      <c r="M122" s="1527"/>
      <c r="N122" s="1527"/>
      <c r="O122" s="1528"/>
      <c r="P122" s="796"/>
      <c r="Q122" s="797"/>
      <c r="R122" s="797"/>
      <c r="S122" s="797"/>
      <c r="T122" s="797"/>
      <c r="U122" s="797"/>
      <c r="V122" s="797"/>
      <c r="W122" s="797"/>
      <c r="X122" s="797"/>
      <c r="Y122" s="797"/>
      <c r="Z122" s="797"/>
      <c r="AA122" s="797"/>
      <c r="AB122" s="797"/>
      <c r="AC122" s="797"/>
      <c r="AD122" s="797"/>
      <c r="AE122" s="797"/>
      <c r="AF122" s="797"/>
      <c r="AG122" s="797"/>
      <c r="AH122" s="797"/>
      <c r="AI122" s="797"/>
      <c r="AJ122" s="798"/>
      <c r="AL122" s="813"/>
      <c r="AM122" s="814"/>
      <c r="AN122" s="814"/>
      <c r="AO122" s="814"/>
      <c r="AP122" s="814"/>
      <c r="AQ122" s="814"/>
      <c r="AR122" s="814"/>
      <c r="AS122" s="814"/>
      <c r="AT122" s="815"/>
      <c r="AU122" s="815"/>
      <c r="AV122" s="816"/>
      <c r="AW122" s="816"/>
      <c r="AX122" s="816"/>
      <c r="AY122" s="816"/>
      <c r="AZ122" s="610"/>
      <c r="BA122" s="610"/>
      <c r="BB122" s="610"/>
      <c r="BC122" s="610"/>
      <c r="BD122" s="610"/>
      <c r="BE122" s="610"/>
      <c r="BF122" s="610"/>
      <c r="BG122" s="610"/>
      <c r="BH122" s="610"/>
      <c r="BI122" s="610"/>
      <c r="BJ122" s="610"/>
      <c r="BK122" s="610"/>
      <c r="BL122" s="610"/>
      <c r="BM122" s="610"/>
      <c r="BN122" s="610"/>
      <c r="BO122" s="610"/>
      <c r="BP122" s="610"/>
      <c r="BQ122" s="610"/>
      <c r="BR122" s="610"/>
      <c r="BS122" s="610"/>
      <c r="BT122" s="611"/>
    </row>
    <row r="123" spans="1:72" ht="12.6" customHeight="1">
      <c r="A123" s="784">
        <v>55</v>
      </c>
      <c r="B123" s="769"/>
      <c r="C123" s="1513"/>
      <c r="D123" s="1514"/>
      <c r="E123" s="1514"/>
      <c r="F123" s="1514"/>
      <c r="G123" s="1514"/>
      <c r="H123" s="1514"/>
      <c r="I123" s="1515"/>
      <c r="J123" s="95"/>
      <c r="K123" s="336"/>
      <c r="L123" s="770"/>
      <c r="M123" s="770"/>
      <c r="N123" s="770"/>
      <c r="O123" s="771"/>
      <c r="P123" s="801"/>
      <c r="Q123" s="802"/>
      <c r="R123" s="802"/>
      <c r="S123" s="802"/>
      <c r="T123" s="802"/>
      <c r="U123" s="802"/>
      <c r="V123" s="802"/>
      <c r="W123" s="802"/>
      <c r="X123" s="802"/>
      <c r="Y123" s="802"/>
      <c r="Z123" s="802"/>
      <c r="AA123" s="802"/>
      <c r="AB123" s="802"/>
      <c r="AC123" s="802"/>
      <c r="AD123" s="802"/>
      <c r="AE123" s="802"/>
      <c r="AF123" s="802"/>
      <c r="AG123" s="802"/>
      <c r="AH123" s="802"/>
      <c r="AI123" s="802"/>
      <c r="AJ123" s="803"/>
      <c r="AL123" s="817"/>
      <c r="AM123" s="814"/>
      <c r="AN123" s="814"/>
      <c r="AO123" s="814"/>
      <c r="AP123" s="814"/>
      <c r="AQ123" s="814"/>
      <c r="AR123" s="814"/>
      <c r="AS123" s="814"/>
      <c r="AT123" s="818"/>
      <c r="AU123" s="819"/>
      <c r="AV123" s="820"/>
      <c r="AW123" s="820"/>
      <c r="AX123" s="820"/>
      <c r="AY123" s="820"/>
      <c r="AZ123" s="610"/>
      <c r="BA123" s="610"/>
      <c r="BB123" s="610"/>
      <c r="BC123" s="610"/>
      <c r="BD123" s="610"/>
      <c r="BE123" s="610"/>
      <c r="BF123" s="610"/>
      <c r="BG123" s="610"/>
      <c r="BH123" s="610"/>
      <c r="BI123" s="610"/>
      <c r="BJ123" s="610"/>
      <c r="BK123" s="610"/>
      <c r="BL123" s="610"/>
      <c r="BM123" s="610"/>
      <c r="BN123" s="610"/>
      <c r="BO123" s="610"/>
      <c r="BP123" s="610"/>
      <c r="BQ123" s="610"/>
      <c r="BR123" s="610"/>
      <c r="BS123" s="610"/>
      <c r="BT123" s="611"/>
    </row>
    <row r="124" spans="1:72" ht="12.6" customHeight="1">
      <c r="A124" s="784">
        <v>56</v>
      </c>
      <c r="B124" s="766">
        <f>+B119+1</f>
        <v>10</v>
      </c>
      <c r="C124" s="1507"/>
      <c r="D124" s="1508"/>
      <c r="E124" s="1508"/>
      <c r="F124" s="1508"/>
      <c r="G124" s="1508"/>
      <c r="H124" s="1508"/>
      <c r="I124" s="1509"/>
      <c r="J124" s="1516"/>
      <c r="K124" s="1517"/>
      <c r="L124" s="1517"/>
      <c r="M124" s="1518"/>
      <c r="N124" s="1522"/>
      <c r="O124" s="1523"/>
      <c r="P124" s="791"/>
      <c r="Q124" s="792"/>
      <c r="R124" s="792"/>
      <c r="S124" s="792"/>
      <c r="T124" s="792"/>
      <c r="U124" s="792"/>
      <c r="V124" s="792"/>
      <c r="W124" s="792"/>
      <c r="X124" s="792"/>
      <c r="Y124" s="792"/>
      <c r="Z124" s="792"/>
      <c r="AA124" s="792"/>
      <c r="AB124" s="792"/>
      <c r="AC124" s="792"/>
      <c r="AD124" s="792"/>
      <c r="AE124" s="792"/>
      <c r="AF124" s="792"/>
      <c r="AG124" s="792"/>
      <c r="AH124" s="792"/>
      <c r="AI124" s="792"/>
      <c r="AJ124" s="793"/>
      <c r="AL124" s="817"/>
      <c r="AM124" s="814"/>
      <c r="AN124" s="814"/>
      <c r="AO124" s="814"/>
      <c r="AP124" s="814"/>
      <c r="AQ124" s="814"/>
      <c r="AR124" s="814"/>
      <c r="AS124" s="814"/>
      <c r="AT124" s="821"/>
      <c r="AU124" s="821"/>
      <c r="AV124" s="821"/>
      <c r="AW124" s="821"/>
      <c r="AX124" s="822"/>
      <c r="AY124" s="822"/>
      <c r="AZ124" s="610"/>
      <c r="BA124" s="610"/>
      <c r="BB124" s="610"/>
      <c r="BC124" s="610"/>
      <c r="BD124" s="610"/>
      <c r="BE124" s="610"/>
      <c r="BF124" s="610"/>
      <c r="BG124" s="610"/>
      <c r="BH124" s="610"/>
      <c r="BI124" s="610"/>
      <c r="BJ124" s="610"/>
      <c r="BK124" s="610"/>
      <c r="BL124" s="610"/>
      <c r="BM124" s="610"/>
      <c r="BN124" s="610"/>
      <c r="BO124" s="610"/>
      <c r="BP124" s="610"/>
      <c r="BQ124" s="610"/>
      <c r="BR124" s="610"/>
      <c r="BS124" s="610"/>
      <c r="BT124" s="611"/>
    </row>
    <row r="125" spans="1:72" ht="12.6" customHeight="1">
      <c r="A125" s="784">
        <v>57</v>
      </c>
      <c r="B125" s="767"/>
      <c r="C125" s="1510"/>
      <c r="D125" s="1511"/>
      <c r="E125" s="1511"/>
      <c r="F125" s="1511"/>
      <c r="G125" s="1511"/>
      <c r="H125" s="1511"/>
      <c r="I125" s="1512"/>
      <c r="J125" s="1519"/>
      <c r="K125" s="1520"/>
      <c r="L125" s="1520"/>
      <c r="M125" s="1521"/>
      <c r="N125" s="1300"/>
      <c r="O125" s="1524"/>
      <c r="P125" s="796"/>
      <c r="Q125" s="797"/>
      <c r="R125" s="797"/>
      <c r="S125" s="797"/>
      <c r="T125" s="797"/>
      <c r="U125" s="797"/>
      <c r="V125" s="797"/>
      <c r="W125" s="797"/>
      <c r="X125" s="797"/>
      <c r="Y125" s="797"/>
      <c r="Z125" s="797"/>
      <c r="AA125" s="797"/>
      <c r="AB125" s="797"/>
      <c r="AC125" s="797"/>
      <c r="AD125" s="797"/>
      <c r="AE125" s="797"/>
      <c r="AF125" s="797"/>
      <c r="AG125" s="797"/>
      <c r="AH125" s="797"/>
      <c r="AI125" s="797"/>
      <c r="AJ125" s="798"/>
      <c r="AL125" s="817"/>
      <c r="AM125" s="814"/>
      <c r="AN125" s="814"/>
      <c r="AO125" s="814"/>
      <c r="AP125" s="814"/>
      <c r="AQ125" s="814"/>
      <c r="AR125" s="814"/>
      <c r="AS125" s="814"/>
      <c r="AT125" s="821"/>
      <c r="AU125" s="821"/>
      <c r="AV125" s="821"/>
      <c r="AW125" s="821"/>
      <c r="AX125" s="822"/>
      <c r="AY125" s="822"/>
      <c r="AZ125" s="610"/>
      <c r="BA125" s="610"/>
      <c r="BB125" s="610"/>
      <c r="BC125" s="610"/>
      <c r="BD125" s="610"/>
      <c r="BE125" s="610"/>
      <c r="BF125" s="610"/>
      <c r="BG125" s="610"/>
      <c r="BH125" s="610"/>
      <c r="BI125" s="610"/>
      <c r="BJ125" s="610"/>
      <c r="BK125" s="610"/>
      <c r="BL125" s="610"/>
      <c r="BM125" s="610"/>
      <c r="BN125" s="610"/>
      <c r="BO125" s="610"/>
      <c r="BP125" s="610"/>
      <c r="BQ125" s="610"/>
      <c r="BR125" s="610"/>
      <c r="BS125" s="610"/>
      <c r="BT125" s="611"/>
    </row>
    <row r="126" spans="1:72" ht="12.6" customHeight="1">
      <c r="A126" s="784">
        <v>58</v>
      </c>
      <c r="B126" s="768"/>
      <c r="C126" s="1510"/>
      <c r="D126" s="1511"/>
      <c r="E126" s="1511"/>
      <c r="F126" s="1511"/>
      <c r="G126" s="1511"/>
      <c r="H126" s="1511"/>
      <c r="I126" s="1512"/>
      <c r="J126" s="273"/>
      <c r="K126" s="123"/>
      <c r="L126" s="1525"/>
      <c r="M126" s="1525"/>
      <c r="N126" s="1525"/>
      <c r="O126" s="1526"/>
      <c r="P126" s="796"/>
      <c r="Q126" s="797"/>
      <c r="R126" s="797"/>
      <c r="S126" s="797"/>
      <c r="T126" s="797"/>
      <c r="U126" s="797"/>
      <c r="V126" s="797"/>
      <c r="W126" s="797"/>
      <c r="X126" s="797"/>
      <c r="Y126" s="797"/>
      <c r="Z126" s="797"/>
      <c r="AA126" s="797"/>
      <c r="AB126" s="797"/>
      <c r="AC126" s="797"/>
      <c r="AD126" s="797"/>
      <c r="AE126" s="797"/>
      <c r="AF126" s="797"/>
      <c r="AG126" s="797"/>
      <c r="AH126" s="797"/>
      <c r="AI126" s="797"/>
      <c r="AJ126" s="798"/>
      <c r="AL126" s="813"/>
      <c r="AM126" s="814"/>
      <c r="AN126" s="814"/>
      <c r="AO126" s="814"/>
      <c r="AP126" s="814"/>
      <c r="AQ126" s="814"/>
      <c r="AR126" s="814"/>
      <c r="AS126" s="814"/>
      <c r="AT126" s="815"/>
      <c r="AU126" s="815"/>
      <c r="AV126" s="816"/>
      <c r="AW126" s="816"/>
      <c r="AX126" s="816"/>
      <c r="AY126" s="816"/>
      <c r="AZ126" s="610"/>
      <c r="BA126" s="610"/>
      <c r="BB126" s="610"/>
      <c r="BC126" s="610"/>
      <c r="BD126" s="610"/>
      <c r="BE126" s="610"/>
      <c r="BF126" s="610"/>
      <c r="BG126" s="610"/>
      <c r="BH126" s="610"/>
      <c r="BI126" s="610"/>
      <c r="BJ126" s="610"/>
      <c r="BK126" s="610"/>
      <c r="BL126" s="610"/>
      <c r="BM126" s="610"/>
      <c r="BN126" s="610"/>
      <c r="BO126" s="610"/>
      <c r="BP126" s="610"/>
      <c r="BQ126" s="610"/>
      <c r="BR126" s="610"/>
      <c r="BS126" s="610"/>
      <c r="BT126" s="611"/>
    </row>
    <row r="127" spans="1:72" ht="12.6" customHeight="1">
      <c r="A127" s="784">
        <v>59</v>
      </c>
      <c r="B127" s="768"/>
      <c r="C127" s="1510"/>
      <c r="D127" s="1511"/>
      <c r="E127" s="1511"/>
      <c r="F127" s="1511"/>
      <c r="G127" s="1511"/>
      <c r="H127" s="1511"/>
      <c r="I127" s="1512"/>
      <c r="J127" s="273"/>
      <c r="K127" s="123"/>
      <c r="L127" s="1527"/>
      <c r="M127" s="1527"/>
      <c r="N127" s="1527"/>
      <c r="O127" s="1528"/>
      <c r="P127" s="796"/>
      <c r="Q127" s="797"/>
      <c r="R127" s="797"/>
      <c r="S127" s="797"/>
      <c r="T127" s="797"/>
      <c r="U127" s="797"/>
      <c r="V127" s="797"/>
      <c r="W127" s="797"/>
      <c r="X127" s="797"/>
      <c r="Y127" s="797"/>
      <c r="Z127" s="797"/>
      <c r="AA127" s="797"/>
      <c r="AB127" s="797"/>
      <c r="AC127" s="797"/>
      <c r="AD127" s="797"/>
      <c r="AE127" s="797"/>
      <c r="AF127" s="797"/>
      <c r="AG127" s="797"/>
      <c r="AH127" s="797"/>
      <c r="AI127" s="797"/>
      <c r="AJ127" s="798"/>
      <c r="AL127" s="813"/>
      <c r="AM127" s="814"/>
      <c r="AN127" s="814"/>
      <c r="AO127" s="814"/>
      <c r="AP127" s="814"/>
      <c r="AQ127" s="814"/>
      <c r="AR127" s="814"/>
      <c r="AS127" s="814"/>
      <c r="AT127" s="815"/>
      <c r="AU127" s="815"/>
      <c r="AV127" s="816"/>
      <c r="AW127" s="816"/>
      <c r="AX127" s="816"/>
      <c r="AY127" s="816"/>
      <c r="AZ127" s="610"/>
      <c r="BA127" s="610"/>
      <c r="BB127" s="610"/>
      <c r="BC127" s="610"/>
      <c r="BD127" s="610"/>
      <c r="BE127" s="610"/>
      <c r="BF127" s="610"/>
      <c r="BG127" s="610"/>
      <c r="BH127" s="610"/>
      <c r="BI127" s="610"/>
      <c r="BJ127" s="610"/>
      <c r="BK127" s="610"/>
      <c r="BL127" s="610"/>
      <c r="BM127" s="610"/>
      <c r="BN127" s="610"/>
      <c r="BO127" s="610"/>
      <c r="BP127" s="610"/>
      <c r="BQ127" s="610"/>
      <c r="BR127" s="610"/>
      <c r="BS127" s="610"/>
      <c r="BT127" s="611"/>
    </row>
    <row r="128" spans="1:72" ht="12.6" customHeight="1">
      <c r="A128" s="784">
        <v>60</v>
      </c>
      <c r="B128" s="769"/>
      <c r="C128" s="1513"/>
      <c r="D128" s="1514"/>
      <c r="E128" s="1514"/>
      <c r="F128" s="1514"/>
      <c r="G128" s="1514"/>
      <c r="H128" s="1514"/>
      <c r="I128" s="1515"/>
      <c r="J128" s="95"/>
      <c r="K128" s="336"/>
      <c r="L128" s="770"/>
      <c r="M128" s="770"/>
      <c r="N128" s="770"/>
      <c r="O128" s="771"/>
      <c r="P128" s="801"/>
      <c r="Q128" s="802"/>
      <c r="R128" s="802"/>
      <c r="S128" s="802"/>
      <c r="T128" s="802"/>
      <c r="U128" s="802"/>
      <c r="V128" s="802"/>
      <c r="W128" s="802"/>
      <c r="X128" s="802"/>
      <c r="Y128" s="802"/>
      <c r="Z128" s="802"/>
      <c r="AA128" s="802"/>
      <c r="AB128" s="802"/>
      <c r="AC128" s="802"/>
      <c r="AD128" s="802"/>
      <c r="AE128" s="802"/>
      <c r="AF128" s="802"/>
      <c r="AG128" s="802"/>
      <c r="AH128" s="802"/>
      <c r="AI128" s="802"/>
      <c r="AJ128" s="803"/>
      <c r="AL128" s="817"/>
      <c r="AM128" s="814"/>
      <c r="AN128" s="814"/>
      <c r="AO128" s="814"/>
      <c r="AP128" s="814"/>
      <c r="AQ128" s="814"/>
      <c r="AR128" s="814"/>
      <c r="AS128" s="814"/>
      <c r="AT128" s="818"/>
      <c r="AU128" s="819"/>
      <c r="AV128" s="820"/>
      <c r="AW128" s="820"/>
      <c r="AX128" s="820"/>
      <c r="AY128" s="820"/>
      <c r="AZ128" s="610"/>
      <c r="BA128" s="610"/>
      <c r="BB128" s="610"/>
      <c r="BC128" s="610"/>
      <c r="BD128" s="610"/>
      <c r="BE128" s="610"/>
      <c r="BF128" s="610"/>
      <c r="BG128" s="610"/>
      <c r="BH128" s="610"/>
      <c r="BI128" s="610"/>
      <c r="BJ128" s="610"/>
      <c r="BK128" s="610"/>
      <c r="BL128" s="610"/>
      <c r="BM128" s="610"/>
      <c r="BN128" s="610"/>
      <c r="BO128" s="610"/>
      <c r="BP128" s="610"/>
      <c r="BQ128" s="610"/>
      <c r="BR128" s="610"/>
      <c r="BS128" s="610"/>
      <c r="BT128" s="611"/>
    </row>
    <row r="129" spans="1:72" ht="12.6" customHeight="1">
      <c r="A129" s="784">
        <v>61</v>
      </c>
      <c r="B129" s="109"/>
      <c r="C129" s="109"/>
      <c r="D129" s="109"/>
      <c r="E129" s="109"/>
      <c r="F129" s="109"/>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L129" s="823"/>
      <c r="AM129" s="818"/>
      <c r="AN129" s="818"/>
      <c r="AO129" s="818"/>
      <c r="AP129" s="818"/>
      <c r="AQ129" s="824"/>
      <c r="AR129" s="824"/>
      <c r="AS129" s="824"/>
      <c r="AT129" s="824"/>
      <c r="AU129" s="824"/>
      <c r="AV129" s="824"/>
      <c r="AW129" s="824"/>
      <c r="AX129" s="824"/>
      <c r="AY129" s="824"/>
      <c r="AZ129" s="824"/>
      <c r="BA129" s="824"/>
      <c r="BB129" s="824"/>
      <c r="BC129" s="824"/>
      <c r="BD129" s="824"/>
      <c r="BE129" s="824"/>
      <c r="BF129" s="824"/>
      <c r="BG129" s="824"/>
      <c r="BH129" s="824"/>
      <c r="BI129" s="824"/>
      <c r="BJ129" s="824"/>
      <c r="BK129" s="824"/>
      <c r="BL129" s="824"/>
      <c r="BM129" s="824"/>
      <c r="BN129" s="824"/>
      <c r="BO129" s="824"/>
      <c r="BP129" s="824"/>
      <c r="BQ129" s="824"/>
      <c r="BR129" s="824"/>
      <c r="BS129" s="824"/>
      <c r="BT129" s="825"/>
    </row>
    <row r="130" spans="1:72" ht="12.6" customHeight="1">
      <c r="A130" s="784">
        <v>62</v>
      </c>
      <c r="B130" s="109" t="s">
        <v>386</v>
      </c>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109"/>
      <c r="AC130" s="109"/>
      <c r="AD130" s="109"/>
      <c r="AE130" s="109"/>
      <c r="AF130" s="109"/>
      <c r="AG130" s="109"/>
      <c r="AH130" s="109"/>
      <c r="AI130" s="109"/>
      <c r="AJ130" s="35"/>
      <c r="AL130" s="823"/>
      <c r="AM130" s="818"/>
      <c r="AN130" s="818"/>
      <c r="AO130" s="818"/>
      <c r="AP130" s="818"/>
      <c r="AQ130" s="824"/>
      <c r="AR130" s="824"/>
      <c r="AS130" s="824"/>
      <c r="AT130" s="824"/>
      <c r="AU130" s="824"/>
      <c r="AV130" s="824"/>
      <c r="AW130" s="824"/>
      <c r="AX130" s="824"/>
      <c r="AY130" s="824"/>
      <c r="AZ130" s="824"/>
      <c r="BA130" s="824"/>
      <c r="BB130" s="824"/>
      <c r="BC130" s="824"/>
      <c r="BD130" s="824"/>
      <c r="BE130" s="824"/>
      <c r="BF130" s="824"/>
      <c r="BG130" s="824"/>
      <c r="BH130" s="824"/>
      <c r="BI130" s="824"/>
      <c r="BJ130" s="824"/>
      <c r="BK130" s="824"/>
      <c r="BL130" s="824"/>
      <c r="BM130" s="824"/>
      <c r="BN130" s="824"/>
      <c r="BO130" s="824"/>
      <c r="BP130" s="824"/>
      <c r="BQ130" s="824"/>
      <c r="BR130" s="824"/>
      <c r="BS130" s="824"/>
      <c r="BT130" s="825"/>
    </row>
    <row r="131" spans="1:72" ht="12.6" customHeight="1">
      <c r="A131" s="784">
        <v>63</v>
      </c>
      <c r="B131" s="109"/>
      <c r="C131" s="109" t="s">
        <v>387</v>
      </c>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109"/>
      <c r="AD131" s="109"/>
      <c r="AE131" s="109"/>
      <c r="AF131" s="109"/>
      <c r="AG131" s="109"/>
      <c r="AH131" s="109"/>
      <c r="AI131" s="109"/>
      <c r="AJ131" s="37"/>
      <c r="AL131" s="813"/>
      <c r="AM131" s="818"/>
      <c r="AN131" s="826"/>
      <c r="AO131" s="826"/>
      <c r="AP131" s="826"/>
      <c r="AQ131" s="827"/>
      <c r="AR131" s="827"/>
      <c r="AS131" s="827"/>
      <c r="AT131" s="827"/>
      <c r="AU131" s="827"/>
      <c r="AV131" s="827"/>
      <c r="AW131" s="827"/>
      <c r="AX131" s="827"/>
      <c r="AY131" s="827"/>
      <c r="AZ131" s="827"/>
      <c r="BA131" s="827"/>
      <c r="BB131" s="827"/>
      <c r="BC131" s="827"/>
      <c r="BD131" s="827"/>
      <c r="BE131" s="827"/>
      <c r="BF131" s="827"/>
      <c r="BG131" s="827"/>
      <c r="BH131" s="827"/>
      <c r="BI131" s="827"/>
      <c r="BJ131" s="827"/>
      <c r="BK131" s="827"/>
      <c r="BL131" s="827"/>
      <c r="BM131" s="827"/>
      <c r="BN131" s="827"/>
      <c r="BO131" s="827"/>
      <c r="BP131" s="827"/>
      <c r="BQ131" s="827"/>
      <c r="BR131" s="827"/>
      <c r="BS131" s="827"/>
      <c r="BT131" s="828"/>
    </row>
    <row r="132" spans="1:72" ht="12.6" customHeight="1">
      <c r="A132" s="784">
        <v>64</v>
      </c>
      <c r="B132" s="109"/>
      <c r="C132" s="109" t="s">
        <v>388</v>
      </c>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c r="AH132" s="109"/>
      <c r="AI132" s="109"/>
      <c r="AJ132" s="37"/>
      <c r="AL132" s="829"/>
      <c r="AM132" s="827"/>
      <c r="AN132" s="827"/>
      <c r="AO132" s="827"/>
      <c r="AP132" s="827"/>
      <c r="AQ132" s="827"/>
      <c r="AR132" s="827"/>
      <c r="AS132" s="827"/>
      <c r="AT132" s="827"/>
      <c r="AU132" s="827"/>
      <c r="AV132" s="827"/>
      <c r="AW132" s="827"/>
      <c r="AX132" s="827"/>
      <c r="AY132" s="827"/>
      <c r="AZ132" s="827"/>
      <c r="BA132" s="827"/>
      <c r="BB132" s="827"/>
      <c r="BC132" s="827"/>
      <c r="BD132" s="827"/>
      <c r="BE132" s="827"/>
      <c r="BF132" s="827"/>
      <c r="BG132" s="827"/>
      <c r="BH132" s="827"/>
      <c r="BI132" s="827"/>
      <c r="BJ132" s="827"/>
      <c r="BK132" s="827"/>
      <c r="BL132" s="827"/>
      <c r="BM132" s="827"/>
      <c r="BN132" s="827"/>
      <c r="BO132" s="827"/>
      <c r="BP132" s="827"/>
      <c r="BQ132" s="827"/>
      <c r="BR132" s="827"/>
      <c r="BS132" s="827"/>
      <c r="BT132" s="828"/>
    </row>
    <row r="133" spans="1:72" ht="12.6" customHeight="1">
      <c r="A133" s="784">
        <v>65</v>
      </c>
      <c r="B133" s="109"/>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09"/>
      <c r="AC133" s="109"/>
      <c r="AD133" s="109"/>
      <c r="AE133" s="109"/>
      <c r="AF133" s="109"/>
      <c r="AG133" s="109"/>
      <c r="AH133" s="109"/>
      <c r="AI133" s="109"/>
      <c r="AJ133" s="37"/>
      <c r="AL133" s="830"/>
      <c r="AM133" s="831"/>
      <c r="AN133" s="832"/>
      <c r="AO133" s="832"/>
      <c r="AP133" s="832"/>
      <c r="AQ133" s="833"/>
      <c r="AR133" s="833"/>
      <c r="AS133" s="833"/>
      <c r="AT133" s="833"/>
      <c r="AU133" s="833"/>
      <c r="AV133" s="833"/>
      <c r="AW133" s="833"/>
      <c r="AX133" s="833"/>
      <c r="AY133" s="833"/>
      <c r="AZ133" s="833"/>
      <c r="BA133" s="833"/>
      <c r="BB133" s="833"/>
      <c r="BC133" s="833"/>
      <c r="BD133" s="833"/>
      <c r="BE133" s="833"/>
      <c r="BF133" s="833"/>
      <c r="BG133" s="833"/>
      <c r="BH133" s="833"/>
      <c r="BI133" s="833"/>
      <c r="BJ133" s="833"/>
      <c r="BK133" s="833"/>
      <c r="BL133" s="833"/>
      <c r="BM133" s="833"/>
      <c r="BN133" s="833"/>
      <c r="BO133" s="833"/>
      <c r="BP133" s="833"/>
      <c r="BQ133" s="833"/>
      <c r="BR133" s="833"/>
      <c r="BS133" s="833"/>
      <c r="BT133" s="834"/>
    </row>
    <row r="134" spans="1:72" ht="12.6" customHeight="1">
      <c r="A134" s="784">
        <v>43</v>
      </c>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1040" t="str">
        <f>AF67</f>
        <v>ver.20230905</v>
      </c>
      <c r="AG134" s="1040"/>
      <c r="AH134" s="1040"/>
      <c r="AI134" s="1040"/>
      <c r="AJ134" s="1040"/>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1040" t="str">
        <f>AF67</f>
        <v>ver.20230905</v>
      </c>
      <c r="BQ134" s="1040"/>
      <c r="BR134" s="1040"/>
      <c r="BS134" s="1040"/>
      <c r="BT134" s="1040"/>
    </row>
  </sheetData>
  <sheetProtection algorithmName="SHA-512" hashValue="fPs5501G377QOp8LuSUS6hGMvHrqJyLbKMtLQCow+dOO4vVFFL+QSsXiRG2Cgx0gAYEFzLqOTB1W+2+jG+SKzA==" saltValue="5Ysm1OSX3EWLbox44bLU1w==" spinCount="100000" sheet="1" objects="1" scenarios="1"/>
  <mergeCells count="436">
    <mergeCell ref="BP134:BT134"/>
    <mergeCell ref="AF134:AJ134"/>
    <mergeCell ref="C119:I123"/>
    <mergeCell ref="J119:M120"/>
    <mergeCell ref="N119:O120"/>
    <mergeCell ref="L121:O121"/>
    <mergeCell ref="L127:O127"/>
    <mergeCell ref="L122:O122"/>
    <mergeCell ref="C124:I128"/>
    <mergeCell ref="J124:M125"/>
    <mergeCell ref="N124:O125"/>
    <mergeCell ref="L126:O126"/>
    <mergeCell ref="C114:I118"/>
    <mergeCell ref="J114:M115"/>
    <mergeCell ref="N114:O115"/>
    <mergeCell ref="AM114:AS118"/>
    <mergeCell ref="AT114:AW115"/>
    <mergeCell ref="AX114:AY115"/>
    <mergeCell ref="L116:O116"/>
    <mergeCell ref="AV116:AY116"/>
    <mergeCell ref="L117:O117"/>
    <mergeCell ref="AV117:AY117"/>
    <mergeCell ref="C109:I113"/>
    <mergeCell ref="J109:M110"/>
    <mergeCell ref="N109:O110"/>
    <mergeCell ref="AM109:AS113"/>
    <mergeCell ref="AT109:AW110"/>
    <mergeCell ref="AX109:AY110"/>
    <mergeCell ref="L111:O111"/>
    <mergeCell ref="AV111:AY111"/>
    <mergeCell ref="L112:O112"/>
    <mergeCell ref="AV112:AY112"/>
    <mergeCell ref="C104:I108"/>
    <mergeCell ref="J104:M105"/>
    <mergeCell ref="N104:O105"/>
    <mergeCell ref="AM104:AS108"/>
    <mergeCell ref="AT104:AW105"/>
    <mergeCell ref="AX104:AY105"/>
    <mergeCell ref="L106:O106"/>
    <mergeCell ref="AV106:AY106"/>
    <mergeCell ref="L107:O107"/>
    <mergeCell ref="AV107:AY107"/>
    <mergeCell ref="C99:I103"/>
    <mergeCell ref="J99:M100"/>
    <mergeCell ref="N99:O100"/>
    <mergeCell ref="AM99:AS103"/>
    <mergeCell ref="AT99:AW100"/>
    <mergeCell ref="AX99:AY100"/>
    <mergeCell ref="L101:O101"/>
    <mergeCell ref="AV101:AY101"/>
    <mergeCell ref="L102:O102"/>
    <mergeCell ref="AV102:AY102"/>
    <mergeCell ref="C94:I98"/>
    <mergeCell ref="J94:M95"/>
    <mergeCell ref="N94:O95"/>
    <mergeCell ref="AM94:AS98"/>
    <mergeCell ref="AT94:AW95"/>
    <mergeCell ref="AX94:AY95"/>
    <mergeCell ref="L96:O96"/>
    <mergeCell ref="AV96:AY96"/>
    <mergeCell ref="L97:O97"/>
    <mergeCell ref="AV97:AY97"/>
    <mergeCell ref="C89:I93"/>
    <mergeCell ref="J89:M90"/>
    <mergeCell ref="N89:O90"/>
    <mergeCell ref="AM89:AS93"/>
    <mergeCell ref="AT89:AW90"/>
    <mergeCell ref="AX89:AY90"/>
    <mergeCell ref="L91:O91"/>
    <mergeCell ref="AV91:AY91"/>
    <mergeCell ref="L92:O92"/>
    <mergeCell ref="AV92:AY92"/>
    <mergeCell ref="C84:I88"/>
    <mergeCell ref="J84:M85"/>
    <mergeCell ref="N84:O85"/>
    <mergeCell ref="AM84:AS88"/>
    <mergeCell ref="AT84:AW85"/>
    <mergeCell ref="AX84:AY85"/>
    <mergeCell ref="L86:O86"/>
    <mergeCell ref="AV86:AY86"/>
    <mergeCell ref="L87:O87"/>
    <mergeCell ref="AV87:AY87"/>
    <mergeCell ref="B74:AJ76"/>
    <mergeCell ref="AL74:BT76"/>
    <mergeCell ref="C79:I83"/>
    <mergeCell ref="J79:M80"/>
    <mergeCell ref="N79:O80"/>
    <mergeCell ref="AM79:AS83"/>
    <mergeCell ref="AT79:AW80"/>
    <mergeCell ref="AX79:AY80"/>
    <mergeCell ref="L81:O81"/>
    <mergeCell ref="AV81:AY81"/>
    <mergeCell ref="L82:O82"/>
    <mergeCell ref="AV82:AY82"/>
    <mergeCell ref="I65:Q65"/>
    <mergeCell ref="AW65:BA66"/>
    <mergeCell ref="BC65:BG66"/>
    <mergeCell ref="BI65:BM66"/>
    <mergeCell ref="BO65:BS66"/>
    <mergeCell ref="AF67:AJ67"/>
    <mergeCell ref="BP67:BT67"/>
    <mergeCell ref="AW63:BA63"/>
    <mergeCell ref="BC63:BG63"/>
    <mergeCell ref="BI63:BM63"/>
    <mergeCell ref="BO63:BS63"/>
    <mergeCell ref="AQ64:AV64"/>
    <mergeCell ref="AW64:BA64"/>
    <mergeCell ref="BC64:BG64"/>
    <mergeCell ref="BI64:BM64"/>
    <mergeCell ref="BO64:BS64"/>
    <mergeCell ref="AQ62:AV62"/>
    <mergeCell ref="AW62:BA62"/>
    <mergeCell ref="BC62:BG62"/>
    <mergeCell ref="BI62:BM62"/>
    <mergeCell ref="BO62:BS62"/>
    <mergeCell ref="I63:Q63"/>
    <mergeCell ref="Y63:AA63"/>
    <mergeCell ref="AC63:AE63"/>
    <mergeCell ref="AG63:AI63"/>
    <mergeCell ref="AQ63:AV63"/>
    <mergeCell ref="I61:AH61"/>
    <mergeCell ref="AQ61:AV61"/>
    <mergeCell ref="AW61:BA61"/>
    <mergeCell ref="BC61:BG61"/>
    <mergeCell ref="BI61:BM61"/>
    <mergeCell ref="BO61:BS61"/>
    <mergeCell ref="AM59:AV60"/>
    <mergeCell ref="AW59:BB60"/>
    <mergeCell ref="BC59:BG60"/>
    <mergeCell ref="BI59:BM60"/>
    <mergeCell ref="BO59:BS60"/>
    <mergeCell ref="I60:AH60"/>
    <mergeCell ref="BO57:BS57"/>
    <mergeCell ref="I58:AH58"/>
    <mergeCell ref="AU58:AV58"/>
    <mergeCell ref="AW58:BA58"/>
    <mergeCell ref="BC58:BG58"/>
    <mergeCell ref="BI58:BM58"/>
    <mergeCell ref="BO58:BS58"/>
    <mergeCell ref="I57:AH57"/>
    <mergeCell ref="AN57:AT58"/>
    <mergeCell ref="AU57:AV57"/>
    <mergeCell ref="AW57:BA57"/>
    <mergeCell ref="BC57:BG57"/>
    <mergeCell ref="BI57:BM57"/>
    <mergeCell ref="BO55:BS55"/>
    <mergeCell ref="AU56:AV56"/>
    <mergeCell ref="AW56:BA56"/>
    <mergeCell ref="BC56:BG56"/>
    <mergeCell ref="BI56:BM56"/>
    <mergeCell ref="BO56:BS56"/>
    <mergeCell ref="BI54:BM54"/>
    <mergeCell ref="BO54:BS54"/>
    <mergeCell ref="AA55:AB55"/>
    <mergeCell ref="AD55:AE55"/>
    <mergeCell ref="AG55:AH55"/>
    <mergeCell ref="AN55:AT56"/>
    <mergeCell ref="AU55:AV55"/>
    <mergeCell ref="AW55:BA55"/>
    <mergeCell ref="BC55:BG55"/>
    <mergeCell ref="BI55:BM55"/>
    <mergeCell ref="BO52:BS52"/>
    <mergeCell ref="AN53:AT54"/>
    <mergeCell ref="AU53:AV53"/>
    <mergeCell ref="AW53:BA53"/>
    <mergeCell ref="BC53:BG53"/>
    <mergeCell ref="BI53:BM53"/>
    <mergeCell ref="BO53:BS53"/>
    <mergeCell ref="AU54:AV54"/>
    <mergeCell ref="AW54:BA54"/>
    <mergeCell ref="BC54:BG54"/>
    <mergeCell ref="AN51:AT52"/>
    <mergeCell ref="AU51:AV51"/>
    <mergeCell ref="AW51:BA51"/>
    <mergeCell ref="BC51:BG51"/>
    <mergeCell ref="BI51:BM51"/>
    <mergeCell ref="BO51:BS51"/>
    <mergeCell ref="AU52:AV52"/>
    <mergeCell ref="AW52:BA52"/>
    <mergeCell ref="BC52:BG52"/>
    <mergeCell ref="BI52:BM52"/>
    <mergeCell ref="BI47:BM47"/>
    <mergeCell ref="BO47:BS47"/>
    <mergeCell ref="AU48:AV48"/>
    <mergeCell ref="AW48:BA48"/>
    <mergeCell ref="BC48:BG48"/>
    <mergeCell ref="BI48:BM48"/>
    <mergeCell ref="C49:F50"/>
    <mergeCell ref="G49:H50"/>
    <mergeCell ref="Y49:Z50"/>
    <mergeCell ref="AB49:AC50"/>
    <mergeCell ref="AE49:AF50"/>
    <mergeCell ref="AH49:AI50"/>
    <mergeCell ref="AN49:AT50"/>
    <mergeCell ref="AU49:AV49"/>
    <mergeCell ref="AW49:BA49"/>
    <mergeCell ref="BC49:BG49"/>
    <mergeCell ref="BI49:BM49"/>
    <mergeCell ref="BO49:BS49"/>
    <mergeCell ref="AU50:AV50"/>
    <mergeCell ref="AW50:BA50"/>
    <mergeCell ref="BC50:BG50"/>
    <mergeCell ref="BI50:BM50"/>
    <mergeCell ref="BO50:BS50"/>
    <mergeCell ref="BO48:BS48"/>
    <mergeCell ref="Y47:Z48"/>
    <mergeCell ref="AB47:AC48"/>
    <mergeCell ref="AE47:AF48"/>
    <mergeCell ref="AH47:AI48"/>
    <mergeCell ref="AM47:AM58"/>
    <mergeCell ref="AN47:AT48"/>
    <mergeCell ref="AU47:AV47"/>
    <mergeCell ref="AW47:BA47"/>
    <mergeCell ref="BC47:BG47"/>
    <mergeCell ref="BG43:BH44"/>
    <mergeCell ref="BI43:BL44"/>
    <mergeCell ref="BM43:BN44"/>
    <mergeCell ref="BO43:BR44"/>
    <mergeCell ref="BS43:BT44"/>
    <mergeCell ref="C45:F46"/>
    <mergeCell ref="G45:H46"/>
    <mergeCell ref="Y45:Z46"/>
    <mergeCell ref="AB45:AC46"/>
    <mergeCell ref="AE45:AF46"/>
    <mergeCell ref="Y43:Z44"/>
    <mergeCell ref="AB43:AC44"/>
    <mergeCell ref="AE43:AF44"/>
    <mergeCell ref="AH43:AI44"/>
    <mergeCell ref="AM43:AV44"/>
    <mergeCell ref="BC43:BF44"/>
    <mergeCell ref="AH45:AI46"/>
    <mergeCell ref="AW45:BB46"/>
    <mergeCell ref="BC45:BG46"/>
    <mergeCell ref="BI45:BM46"/>
    <mergeCell ref="BO45:BS46"/>
    <mergeCell ref="BO37:BS37"/>
    <mergeCell ref="AQ38:AV38"/>
    <mergeCell ref="AW38:BA38"/>
    <mergeCell ref="BC38:BG38"/>
    <mergeCell ref="BI38:BM38"/>
    <mergeCell ref="BO38:BS38"/>
    <mergeCell ref="BI39:BM40"/>
    <mergeCell ref="BO39:BS40"/>
    <mergeCell ref="C41:F42"/>
    <mergeCell ref="G41:H42"/>
    <mergeCell ref="Y41:Z42"/>
    <mergeCell ref="AB41:AC42"/>
    <mergeCell ref="AE41:AF42"/>
    <mergeCell ref="AH41:AI42"/>
    <mergeCell ref="Y39:Z40"/>
    <mergeCell ref="AB39:AC40"/>
    <mergeCell ref="AE39:AF40"/>
    <mergeCell ref="AH39:AI40"/>
    <mergeCell ref="AW39:BA40"/>
    <mergeCell ref="BC39:BG40"/>
    <mergeCell ref="C37:F38"/>
    <mergeCell ref="G37:H38"/>
    <mergeCell ref="Y37:Z38"/>
    <mergeCell ref="AB37:AC38"/>
    <mergeCell ref="AE37:AF38"/>
    <mergeCell ref="AH37:AI38"/>
    <mergeCell ref="AW35:BA35"/>
    <mergeCell ref="BC35:BG35"/>
    <mergeCell ref="BI35:BM35"/>
    <mergeCell ref="Y35:Z36"/>
    <mergeCell ref="AB35:AC36"/>
    <mergeCell ref="AE35:AF36"/>
    <mergeCell ref="AH35:AI36"/>
    <mergeCell ref="AQ37:AV37"/>
    <mergeCell ref="AW37:BA37"/>
    <mergeCell ref="BC37:BG37"/>
    <mergeCell ref="BI37:BM37"/>
    <mergeCell ref="C33:F34"/>
    <mergeCell ref="G33:H34"/>
    <mergeCell ref="Y33:Z34"/>
    <mergeCell ref="AB33:AC34"/>
    <mergeCell ref="AE33:AF34"/>
    <mergeCell ref="AH33:AI34"/>
    <mergeCell ref="BO35:BS35"/>
    <mergeCell ref="AQ36:AV36"/>
    <mergeCell ref="AW36:BA36"/>
    <mergeCell ref="BC36:BG36"/>
    <mergeCell ref="BI36:BM36"/>
    <mergeCell ref="BO36:BS36"/>
    <mergeCell ref="AM33:AV34"/>
    <mergeCell ref="AW33:BB34"/>
    <mergeCell ref="BC33:BG34"/>
    <mergeCell ref="BI33:BM34"/>
    <mergeCell ref="BO33:BS34"/>
    <mergeCell ref="AQ35:AV35"/>
    <mergeCell ref="BO31:BS31"/>
    <mergeCell ref="AW32:BA32"/>
    <mergeCell ref="BC32:BG32"/>
    <mergeCell ref="BI32:BM32"/>
    <mergeCell ref="BO32:BS32"/>
    <mergeCell ref="AW31:BA31"/>
    <mergeCell ref="BC31:BG31"/>
    <mergeCell ref="BI31:BM31"/>
    <mergeCell ref="Y31:Z32"/>
    <mergeCell ref="AB31:AC32"/>
    <mergeCell ref="AE31:AF32"/>
    <mergeCell ref="AH31:AI32"/>
    <mergeCell ref="AN31:AT32"/>
    <mergeCell ref="AU31:AV31"/>
    <mergeCell ref="BI28:BM28"/>
    <mergeCell ref="BO28:BS28"/>
    <mergeCell ref="Y27:Z28"/>
    <mergeCell ref="AB27:AC28"/>
    <mergeCell ref="AE27:AF28"/>
    <mergeCell ref="AH27:AI28"/>
    <mergeCell ref="AN27:AT28"/>
    <mergeCell ref="AU27:AV27"/>
    <mergeCell ref="AH29:AI30"/>
    <mergeCell ref="AW27:BA27"/>
    <mergeCell ref="BC27:BG27"/>
    <mergeCell ref="BI27:BM27"/>
    <mergeCell ref="AN29:AT30"/>
    <mergeCell ref="AU29:AV29"/>
    <mergeCell ref="AW29:BA29"/>
    <mergeCell ref="BC29:BG29"/>
    <mergeCell ref="BI29:BM29"/>
    <mergeCell ref="BO29:BS29"/>
    <mergeCell ref="AW30:BA30"/>
    <mergeCell ref="BC30:BG30"/>
    <mergeCell ref="BI30:BM30"/>
    <mergeCell ref="BO30:BS30"/>
    <mergeCell ref="BI21:BM21"/>
    <mergeCell ref="BO21:BS21"/>
    <mergeCell ref="AW22:BA22"/>
    <mergeCell ref="BC22:BG22"/>
    <mergeCell ref="BI22:BM22"/>
    <mergeCell ref="BO22:BS22"/>
    <mergeCell ref="BI25:BM25"/>
    <mergeCell ref="BO25:BS25"/>
    <mergeCell ref="BO27:BS27"/>
    <mergeCell ref="BI26:BM26"/>
    <mergeCell ref="BO26:BS26"/>
    <mergeCell ref="BI23:BM23"/>
    <mergeCell ref="BO23:BS23"/>
    <mergeCell ref="BI24:BM24"/>
    <mergeCell ref="BO24:BS24"/>
    <mergeCell ref="Y26:AA26"/>
    <mergeCell ref="AB26:AD26"/>
    <mergeCell ref="AE26:AG26"/>
    <mergeCell ref="AH26:AJ26"/>
    <mergeCell ref="AW26:BA26"/>
    <mergeCell ref="BC26:BG26"/>
    <mergeCell ref="AN25:AT26"/>
    <mergeCell ref="AU25:AV25"/>
    <mergeCell ref="AW25:BA25"/>
    <mergeCell ref="BC25:BG25"/>
    <mergeCell ref="AM21:AM32"/>
    <mergeCell ref="AN21:AT22"/>
    <mergeCell ref="AU21:AV21"/>
    <mergeCell ref="AW21:BA21"/>
    <mergeCell ref="BC21:BG21"/>
    <mergeCell ref="AW28:BA28"/>
    <mergeCell ref="BC28:BG28"/>
    <mergeCell ref="AN23:AT24"/>
    <mergeCell ref="AU23:AV23"/>
    <mergeCell ref="AW23:BA23"/>
    <mergeCell ref="BC23:BG23"/>
    <mergeCell ref="AW24:BA24"/>
    <mergeCell ref="BC24:BG24"/>
    <mergeCell ref="AO13:AO14"/>
    <mergeCell ref="AP13:AS14"/>
    <mergeCell ref="AW13:AW14"/>
    <mergeCell ref="AX13:AZ14"/>
    <mergeCell ref="BA13:BA14"/>
    <mergeCell ref="BB13:BD14"/>
    <mergeCell ref="BS17:BT18"/>
    <mergeCell ref="N18:O19"/>
    <mergeCell ref="P18:Q19"/>
    <mergeCell ref="R18:S19"/>
    <mergeCell ref="X18:Y19"/>
    <mergeCell ref="Z18:AA19"/>
    <mergeCell ref="AB18:AC19"/>
    <mergeCell ref="AG18:AJ19"/>
    <mergeCell ref="AW19:BB20"/>
    <mergeCell ref="BC19:BG20"/>
    <mergeCell ref="AM17:AV18"/>
    <mergeCell ref="BC17:BF18"/>
    <mergeCell ref="BG17:BH18"/>
    <mergeCell ref="BI17:BL18"/>
    <mergeCell ref="BM17:BN18"/>
    <mergeCell ref="BO17:BR18"/>
    <mergeCell ref="BI19:BM20"/>
    <mergeCell ref="BO19:BS20"/>
    <mergeCell ref="BH11:BH12"/>
    <mergeCell ref="BI11:BK12"/>
    <mergeCell ref="BL11:BN12"/>
    <mergeCell ref="BQ11:BR12"/>
    <mergeCell ref="N12:O13"/>
    <mergeCell ref="P12:Q13"/>
    <mergeCell ref="R12:S13"/>
    <mergeCell ref="X12:Y13"/>
    <mergeCell ref="Z12:AA13"/>
    <mergeCell ref="AB12:AC13"/>
    <mergeCell ref="AO11:AO12"/>
    <mergeCell ref="AP11:AS12"/>
    <mergeCell ref="AW11:AW12"/>
    <mergeCell ref="AX11:AZ12"/>
    <mergeCell ref="BA11:BA12"/>
    <mergeCell ref="BB11:BD12"/>
    <mergeCell ref="AL8:AL66"/>
    <mergeCell ref="BH13:BH14"/>
    <mergeCell ref="BI13:BK14"/>
    <mergeCell ref="BL13:BN14"/>
    <mergeCell ref="BQ13:BR14"/>
    <mergeCell ref="N15:O16"/>
    <mergeCell ref="P15:Q16"/>
    <mergeCell ref="R15:S16"/>
    <mergeCell ref="B9:E10"/>
    <mergeCell ref="F9:I10"/>
    <mergeCell ref="J9:V10"/>
    <mergeCell ref="AE9:AF10"/>
    <mergeCell ref="AG9:AH10"/>
    <mergeCell ref="AI9:AJ10"/>
    <mergeCell ref="B11:B22"/>
    <mergeCell ref="AG12:AJ13"/>
    <mergeCell ref="B24:B50"/>
    <mergeCell ref="AA15:AB16"/>
    <mergeCell ref="AC15:AD16"/>
    <mergeCell ref="AE15:AF16"/>
    <mergeCell ref="N21:O22"/>
    <mergeCell ref="P21:Q22"/>
    <mergeCell ref="R21:S22"/>
    <mergeCell ref="X21:Y22"/>
    <mergeCell ref="Z21:AA22"/>
    <mergeCell ref="AB21:AC22"/>
    <mergeCell ref="AG21:AJ22"/>
    <mergeCell ref="C29:F30"/>
    <mergeCell ref="G29:H30"/>
    <mergeCell ref="Y29:Z30"/>
    <mergeCell ref="AB29:AC30"/>
    <mergeCell ref="AE29:AF30"/>
  </mergeCells>
  <phoneticPr fontId="2"/>
  <conditionalFormatting sqref="I27:X27">
    <cfRule type="expression" dxfId="50" priority="53">
      <formula>WEEKDAY(I27)=1</formula>
    </cfRule>
    <cfRule type="expression" dxfId="49" priority="52">
      <formula>WEEKDAY(I27)=7</formula>
    </cfRule>
  </conditionalFormatting>
  <conditionalFormatting sqref="I28:X28 I30:W30 I32:X32 I34:W34 I36:X36 I38:W38 I40:X40 I42:W42 I44:X44 I46:W46 I48:X48 I50:W50">
    <cfRule type="expression" dxfId="48" priority="29">
      <formula>I27=""</formula>
    </cfRule>
  </conditionalFormatting>
  <conditionalFormatting sqref="I29:X29">
    <cfRule type="expression" dxfId="47" priority="51">
      <formula>WEEKDAY(I29)=1</formula>
    </cfRule>
    <cfRule type="expression" dxfId="46" priority="50">
      <formula>WEEKDAY(I29)=7</formula>
    </cfRule>
  </conditionalFormatting>
  <conditionalFormatting sqref="I31:X31">
    <cfRule type="expression" dxfId="45" priority="49">
      <formula>WEEKDAY(I31)=1</formula>
    </cfRule>
    <cfRule type="expression" dxfId="44" priority="48">
      <formula>WEEKDAY(I31)=7</formula>
    </cfRule>
  </conditionalFormatting>
  <conditionalFormatting sqref="I33:X33">
    <cfRule type="expression" dxfId="43" priority="47">
      <formula>WEEKDAY(I33)=1</formula>
    </cfRule>
    <cfRule type="expression" dxfId="42" priority="46">
      <formula>WEEKDAY(I33)=7</formula>
    </cfRule>
  </conditionalFormatting>
  <conditionalFormatting sqref="I35:X35">
    <cfRule type="expression" dxfId="41" priority="45">
      <formula>WEEKDAY(I35)=1</formula>
    </cfRule>
    <cfRule type="expression" dxfId="40" priority="44">
      <formula>WEEKDAY(I35)=7</formula>
    </cfRule>
  </conditionalFormatting>
  <conditionalFormatting sqref="I37:X37">
    <cfRule type="expression" dxfId="39" priority="43">
      <formula>WEEKDAY(I37)=1</formula>
    </cfRule>
    <cfRule type="expression" dxfId="38" priority="42">
      <formula>WEEKDAY(I37)=7</formula>
    </cfRule>
  </conditionalFormatting>
  <conditionalFormatting sqref="I39:X39">
    <cfRule type="expression" dxfId="37" priority="41">
      <formula>WEEKDAY(I39)=1</formula>
    </cfRule>
    <cfRule type="expression" dxfId="36" priority="40">
      <formula>WEEKDAY(I39)=7</formula>
    </cfRule>
  </conditionalFormatting>
  <conditionalFormatting sqref="I41:X41">
    <cfRule type="expression" dxfId="35" priority="39">
      <formula>WEEKDAY(I41)=1</formula>
    </cfRule>
    <cfRule type="expression" dxfId="34" priority="38">
      <formula>WEEKDAY(I41)=7</formula>
    </cfRule>
  </conditionalFormatting>
  <conditionalFormatting sqref="I43:X43">
    <cfRule type="expression" dxfId="33" priority="37">
      <formula>WEEKDAY(I43)=1</formula>
    </cfRule>
    <cfRule type="expression" dxfId="32" priority="36">
      <formula>WEEKDAY(I43)=7</formula>
    </cfRule>
  </conditionalFormatting>
  <conditionalFormatting sqref="I45:X45">
    <cfRule type="expression" dxfId="31" priority="34">
      <formula>WEEKDAY(I45)=7</formula>
    </cfRule>
    <cfRule type="expression" dxfId="30" priority="35">
      <formula>WEEKDAY(I45)=1</formula>
    </cfRule>
  </conditionalFormatting>
  <conditionalFormatting sqref="I47:X47">
    <cfRule type="expression" dxfId="29" priority="32">
      <formula>WEEKDAY(I47)=7</formula>
    </cfRule>
    <cfRule type="expression" dxfId="28" priority="33">
      <formula>WEEKDAY(I47)=1</formula>
    </cfRule>
  </conditionalFormatting>
  <conditionalFormatting sqref="I49:X49">
    <cfRule type="expression" dxfId="27" priority="30">
      <formula>WEEKDAY(I49)=7</formula>
    </cfRule>
    <cfRule type="expression" dxfId="26" priority="31">
      <formula>WEEKDAY(I49)=1</formula>
    </cfRule>
  </conditionalFormatting>
  <conditionalFormatting sqref="P84:P85">
    <cfRule type="expression" dxfId="25" priority="4">
      <formula>$J$79=""</formula>
    </cfRule>
  </conditionalFormatting>
  <conditionalFormatting sqref="P89:P90">
    <cfRule type="expression" dxfId="24" priority="3">
      <formula>$J$79=""</formula>
    </cfRule>
  </conditionalFormatting>
  <conditionalFormatting sqref="P94:P95">
    <cfRule type="expression" dxfId="23" priority="2">
      <formula>$J$79=""</formula>
    </cfRule>
  </conditionalFormatting>
  <conditionalFormatting sqref="P99:P100">
    <cfRule type="expression" dxfId="22" priority="1">
      <formula>$J$79=""</formula>
    </cfRule>
  </conditionalFormatting>
  <conditionalFormatting sqref="P79:AJ83">
    <cfRule type="expression" dxfId="21" priority="26">
      <formula>$J$79=""</formula>
    </cfRule>
  </conditionalFormatting>
  <conditionalFormatting sqref="P104:AJ108">
    <cfRule type="expression" dxfId="20" priority="21">
      <formula>$J$104=""</formula>
    </cfRule>
  </conditionalFormatting>
  <conditionalFormatting sqref="P109:AJ113">
    <cfRule type="expression" dxfId="19" priority="20">
      <formula>$J$109=""</formula>
    </cfRule>
  </conditionalFormatting>
  <conditionalFormatting sqref="P114:AJ118">
    <cfRule type="expression" dxfId="18" priority="19">
      <formula>$J$114=""</formula>
    </cfRule>
  </conditionalFormatting>
  <conditionalFormatting sqref="P119:AJ123">
    <cfRule type="expression" dxfId="17" priority="18">
      <formula>$J$119=""</formula>
    </cfRule>
  </conditionalFormatting>
  <conditionalFormatting sqref="P124:AJ128">
    <cfRule type="expression" dxfId="16" priority="17">
      <formula>$J$124=""</formula>
    </cfRule>
  </conditionalFormatting>
  <conditionalFormatting sqref="Q84:AJ85 P86:AJ88">
    <cfRule type="expression" dxfId="15" priority="25">
      <formula>$J$84=""</formula>
    </cfRule>
  </conditionalFormatting>
  <conditionalFormatting sqref="Q89:AJ90 P91:AJ93">
    <cfRule type="expression" dxfId="14" priority="24">
      <formula>$J$89=""</formula>
    </cfRule>
  </conditionalFormatting>
  <conditionalFormatting sqref="Q94:AJ95 P96:AJ98">
    <cfRule type="expression" dxfId="13" priority="23">
      <formula>$J$94=""</formula>
    </cfRule>
  </conditionalFormatting>
  <conditionalFormatting sqref="Q99:AJ100 P101:AJ103">
    <cfRule type="expression" dxfId="12" priority="22">
      <formula>$J$99=""</formula>
    </cfRule>
  </conditionalFormatting>
  <conditionalFormatting sqref="AN47:AT58 AW48 AW50 AW52 AW54 AW56 AW58 AQ61:BA64">
    <cfRule type="expression" dxfId="11" priority="6">
      <formula>AND($BC$43="",$BI$43="",$BO$43="")</formula>
    </cfRule>
  </conditionalFormatting>
  <conditionalFormatting sqref="AU11:BT14">
    <cfRule type="expression" dxfId="10" priority="5">
      <formula>$AO$13&lt;&gt;"☑"</formula>
    </cfRule>
  </conditionalFormatting>
  <conditionalFormatting sqref="AZ79:BT83">
    <cfRule type="expression" dxfId="9" priority="16">
      <formula>$AT$79=""</formula>
    </cfRule>
  </conditionalFormatting>
  <conditionalFormatting sqref="AZ84:BT88">
    <cfRule type="expression" dxfId="8" priority="15">
      <formula>$AT$84=""</formula>
    </cfRule>
  </conditionalFormatting>
  <conditionalFormatting sqref="AZ89:BT93">
    <cfRule type="expression" dxfId="7" priority="14">
      <formula>$AT$89=""</formula>
    </cfRule>
  </conditionalFormatting>
  <conditionalFormatting sqref="AZ94:BT98">
    <cfRule type="expression" dxfId="6" priority="13">
      <formula>$AT$94=""</formula>
    </cfRule>
  </conditionalFormatting>
  <conditionalFormatting sqref="AZ99:BT103">
    <cfRule type="expression" dxfId="5" priority="12">
      <formula>$AT$99=""</formula>
    </cfRule>
  </conditionalFormatting>
  <conditionalFormatting sqref="AZ104:BT108">
    <cfRule type="expression" dxfId="4" priority="11">
      <formula>$AT$104=""</formula>
    </cfRule>
  </conditionalFormatting>
  <conditionalFormatting sqref="AZ109:BT113">
    <cfRule type="expression" dxfId="3" priority="10">
      <formula>$AT$109=""</formula>
    </cfRule>
  </conditionalFormatting>
  <conditionalFormatting sqref="AZ114:BT118">
    <cfRule type="expression" dxfId="2" priority="9">
      <formula>$AT$114=""</formula>
    </cfRule>
  </conditionalFormatting>
  <conditionalFormatting sqref="BC19:BG40 BI19:BM40 BO19:BS40">
    <cfRule type="expression" dxfId="1" priority="28">
      <formula>BC$17=""</formula>
    </cfRule>
  </conditionalFormatting>
  <conditionalFormatting sqref="BC45:BG62 BI45:BM62 BO45:BS62 BC63 BI63 BO63 BC64:BG66 BI64:BM66 BO64:BS66">
    <cfRule type="expression" dxfId="0" priority="27">
      <formula>BC$43=""</formula>
    </cfRule>
  </conditionalFormatting>
  <dataValidations count="6">
    <dataValidation type="whole" operator="greaterThanOrEqual" allowBlank="1" showInputMessage="1" showErrorMessage="1" sqref="C51:F52" xr:uid="{CCC6E927-CE2A-4B8C-909A-54A11E05F3F4}">
      <formula1>2016</formula1>
    </dataValidation>
    <dataValidation type="whole" allowBlank="1" showInputMessage="1" showErrorMessage="1" sqref="BC45:BG46 BI45:BM46 BO45:BS46 BC19:BG20 BI19:BM20 BO19:BS20" xr:uid="{7A6D10B8-ABDD-4BF3-A797-58C034EC290E}">
      <formula1>0</formula1>
      <formula2>31</formula2>
    </dataValidation>
    <dataValidation imeMode="hiragana" allowBlank="1" showInputMessage="1" showErrorMessage="1" sqref="J9:J22 T9:U13 T17:U22 V14:V16 K9:S10 V9:V10 J23:V23 AQ35:AV38 AQ61:AV64 J59:W59 I57:I61 I63:I65 J64:Q64" xr:uid="{746384A5-60FF-4A78-B3BB-EC4AE2B52D7E}"/>
    <dataValidation type="list" allowBlank="1" showInputMessage="1" showErrorMessage="1" sqref="I30:W30 I38:W38 I32:X32 I50:W52 I46:W46 I34:W34 I48:X48 I28:X28 I42:W42 I40:X40 I44:X44 I36:X36" xr:uid="{1ED9119C-FFBA-4009-8853-B07132B2E3D6}">
      <formula1>"○,△,／,×"</formula1>
    </dataValidation>
    <dataValidation type="list" allowBlank="1" showInputMessage="1" showErrorMessage="1" sqref="BH13 AW11 BA11 AW13 BA13 BH11 AG14:AG16 AO13 AB23 AO11 AB8 AB10" xr:uid="{1604A9A0-3421-42C8-B427-E4A6C0F542FE}">
      <formula1>"□,☑"</formula1>
    </dataValidation>
    <dataValidation imeMode="off" allowBlank="1" showInputMessage="1" showErrorMessage="1" sqref="BQ11:BR14 BI15:BM16 AU15:AV32 AM15:AM33 BI17 BC17 BG17:BG18 BM17:BM18 BO17 BS17:BS18 BO43 BD64:BG66 AI9 AX64:BA66 AM41:AM59 BG43:BG44 BM43:BM44 BS43:BS44 BD47:BG62 BC15:BG16 BI43 BP64:BS66 BC43 BJ64:BM66 Z21 R18 J78:O78 AT78:AY78 F9 B9 AE9 AG9 AX61:BA62 BB61:BB66 AX15:BA34 BO15:BS16 BD21:BG34 BO42:BS42 BJ21:BM34 BP21:BS34 AN15:AT22 AN41:AT48 N18 P18 AB18 X18 BI47:BI66 BJ47:BM62 BO47:BO66 BP47:BS62 BN15:BN35 BC42:BG42 BC21:BC41 BI42:BM42 BD38:BG41 BT15:BT66 BO21:BO41 BP38:BS41 BI21:BI41 BN37:BN66 BJ38:BM41 BH15:BH66 AU41:AV58 AW47:AW59 AW15:AW45 AQ39:AV40 AM36:AP40 AM62:AP66 AQ65:AV66 C27:H50 AW61:AW66 AX47:BB58 BB15:BB44 AX38:BA44 Y27:AJ50 AX36:BA36 BD36:BG36 BJ36:BN36 BP36:BS36 BC47:BC66 Z18 R12 N12 P12 AB12 X12 Z12 R15 N15 P15 AE15 AA15 AC15 R21 N21 P21 AB21 X21 AD64:AE65 Z64:AA65 Y63:Y65 AC63:AC65 AG63:AG65 AH64:AI65" xr:uid="{B43E4E30-6BCA-46C5-A5BB-304E7663E51F}"/>
  </dataValidations>
  <pageMargins left="0.70866141732283472" right="0.39370078740157483" top="0.51181102362204722" bottom="0.43307086614173229" header="0.31496062992125984" footer="0.27559055118110237"/>
  <pageSetup paperSize="9" orientation="portrait" r:id="rId1"/>
  <drawing r:id="rId2"/>
  <extLst>
    <ext xmlns:x14="http://schemas.microsoft.com/office/spreadsheetml/2009/9/main" uri="{CCE6A557-97BC-4b89-ADB6-D9C93CAAB3DF}">
      <x14:dataValidations xmlns:xm="http://schemas.microsoft.com/office/excel/2006/main" count="2">
        <x14:dataValidation type="list" imeMode="off" allowBlank="1" showInputMessage="1" showErrorMessage="1" xr:uid="{5DFF3B44-C088-4B45-BF51-FC4E9FECA048}">
          <x14:formula1>
            <xm:f>calc!$A$4:$A$23</xm:f>
          </x14:formula1>
          <xm:sqref>AN23:AT32 AN49:AT58</xm:sqref>
        </x14:dataValidation>
        <x14:dataValidation type="list" imeMode="off" allowBlank="1" showInputMessage="1" showErrorMessage="1" xr:uid="{8149C0BF-B1EB-4C6D-98CA-15713EB8A95D}">
          <x14:formula1>
            <xm:f>calc!$A$3:$A$23</xm:f>
          </x14:formula1>
          <xm:sqref>AN21:AT22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349E0-3D45-4848-95B4-C8DFEFACA999}">
  <dimension ref="A2:L38"/>
  <sheetViews>
    <sheetView workbookViewId="0">
      <selection activeCell="J22" sqref="J22"/>
    </sheetView>
  </sheetViews>
  <sheetFormatPr defaultRowHeight="10.8"/>
  <cols>
    <col min="1" max="1" width="31.109375" style="7" customWidth="1"/>
    <col min="2" max="2" width="5.33203125" style="7" customWidth="1"/>
    <col min="3" max="4" width="14" style="7" customWidth="1"/>
    <col min="5" max="5" width="5.33203125" style="7" customWidth="1"/>
    <col min="6" max="7" width="8.88671875" style="6"/>
    <col min="8" max="8" width="26" style="6" customWidth="1"/>
    <col min="9" max="16384" width="8.88671875" style="6"/>
  </cols>
  <sheetData>
    <row r="2" spans="1:12">
      <c r="I2" s="6" t="s">
        <v>127</v>
      </c>
      <c r="J2" s="6" t="s">
        <v>126</v>
      </c>
      <c r="K2" s="6" t="s">
        <v>128</v>
      </c>
      <c r="L2" s="6" t="s">
        <v>129</v>
      </c>
    </row>
    <row r="3" spans="1:12">
      <c r="A3" s="7" t="s">
        <v>45</v>
      </c>
      <c r="C3" s="7" t="s">
        <v>296</v>
      </c>
      <c r="D3" s="601" t="str">
        <f>IF(ISERROR(VALUE("R"&amp;証明書!N12&amp;"/"&amp;証明書!P12&amp;"/"&amp;証明書!R12))=TRUE,"",VALUE("R"&amp;証明書!N12&amp;"/"&amp;証明書!P12&amp;"/"&amp;証明書!R12))</f>
        <v/>
      </c>
      <c r="F3" s="617" t="s">
        <v>419</v>
      </c>
      <c r="G3" s="32">
        <f>IF(H3&lt;&gt;"",1,0)</f>
        <v>0</v>
      </c>
      <c r="H3" s="32" t="str">
        <f>IF(AND(証明書!$AW$22&lt;&gt;証明書!$BC$21+証明書!$BC$22,OR(証明書!$BC$21&lt;&gt;0,証明書!$BC$22&lt;&gt;0)),証明書!$AN$21,"")</f>
        <v/>
      </c>
      <c r="I3" s="619" t="str">
        <f>IF(AND(証明書!$AW$22&lt;&gt;証明書!$BC$21+証明書!$BC$22,OR(証明書!$BC$21&lt;&gt;0,証明書!$BC$22&lt;&gt;0)),証明書!$BC$17,"")</f>
        <v/>
      </c>
      <c r="J3" s="624" t="str">
        <f>IF(AND(証明書!$AW$22&lt;&gt;証明書!$BC$21+証明書!$BC$22,OR(証明書!$BC$21&lt;&gt;0,証明書!$BC$22&lt;&gt;0)),証明書!$BG$17,"")</f>
        <v/>
      </c>
      <c r="K3" s="269" t="str">
        <f>IF(AND(証明書!$AW$22&lt;&gt;証明書!$BC$21+証明書!$BC$22,OR(証明書!$BC$21&lt;&gt;0,証明書!$BC$22&lt;&gt;0)),証明書!$AW$22,"")</f>
        <v/>
      </c>
      <c r="L3" s="269" t="str">
        <f>IF(AND(証明書!$AW$22&lt;&gt;証明書!$BC$21+証明書!$BC$22,OR(証明書!$BC$21&lt;&gt;0,証明書!$BC$22&lt;&gt;0)),証明書!$BC$21+証明書!$BC$22,"")</f>
        <v/>
      </c>
    </row>
    <row r="4" spans="1:12">
      <c r="A4" s="7" t="s">
        <v>8</v>
      </c>
      <c r="C4" s="7" t="s">
        <v>297</v>
      </c>
      <c r="D4" s="601" t="str">
        <f>IF(ISERROR(VALUE("R"&amp;証明書!X12&amp;"/"&amp;証明書!Z12&amp;"/"&amp;証明書!AB12))=TRUE,"",VALUE("R"&amp;証明書!X12&amp;"/"&amp;証明書!Z12&amp;"/"&amp;証明書!AB12))</f>
        <v/>
      </c>
      <c r="F4" s="617" t="s">
        <v>420</v>
      </c>
      <c r="G4" s="33" t="str">
        <f>IF(H4&lt;&gt;"",MAX($G$3:$G3)+1,"")</f>
        <v/>
      </c>
      <c r="H4" s="33" t="str">
        <f>IF(AND(証明書!$AW$22&lt;&gt;証明書!$BI$21+証明書!$BI$22,OR(証明書!$BI$21&lt;&gt;0,証明書!$BI$22&lt;&gt;0)),証明書!$AN$21,"")</f>
        <v/>
      </c>
      <c r="I4" s="620" t="str">
        <f>IF(AND(証明書!$AW$22&lt;&gt;証明書!$BI$21+証明書!$BI$22,OR(証明書!$BI$21&lt;&gt;0,証明書!$BI$22&lt;&gt;0)),証明書!$BI$17,"")</f>
        <v/>
      </c>
      <c r="J4" s="625" t="str">
        <f>IF(AND(証明書!$AW$22&lt;&gt;証明書!$BI$21+証明書!$BI$22,OR(証明書!$BI$21&lt;&gt;0,証明書!$BI$22&lt;&gt;0)),証明書!$BM$17,"")</f>
        <v/>
      </c>
      <c r="K4" s="270" t="str">
        <f>IF(AND(証明書!$AW$22&lt;&gt;証明書!$BI$21+証明書!$BI$22,OR(証明書!$BI$21&lt;&gt;0,証明書!$BI$22&lt;&gt;0)),証明書!$AW$22,"")</f>
        <v/>
      </c>
      <c r="L4" s="270" t="str">
        <f>IF(AND(証明書!$AW$22&lt;&gt;証明書!$BI$21+証明書!$BI$22,OR(証明書!$BI$21&lt;&gt;0,証明書!$BI$22&lt;&gt;0)),証明書!$BI$21+証明書!$BI$22,"")</f>
        <v/>
      </c>
    </row>
    <row r="5" spans="1:12">
      <c r="A5" s="7" t="s">
        <v>9</v>
      </c>
      <c r="C5" s="7" t="s">
        <v>283</v>
      </c>
      <c r="D5" s="601" t="str">
        <f>IF(ISERROR(VALUE("R"&amp;証明書!N15&amp;"/"&amp;証明書!P15&amp;"/"&amp;証明書!R15))=TRUE,"",VALUE("R"&amp;証明書!N15&amp;"/"&amp;証明書!P15&amp;"/"&amp;証明書!R15))</f>
        <v/>
      </c>
      <c r="F5" s="617" t="s">
        <v>421</v>
      </c>
      <c r="G5" s="33" t="str">
        <f>IF(H5&lt;&gt;"",MAX($G$3:$G4)+1,"")</f>
        <v/>
      </c>
      <c r="H5" s="33" t="str">
        <f>IF(AND(証明書!$AW$22&lt;&gt;証明書!$BO$21+証明書!$BO$22,OR(証明書!$BO$21&lt;&gt;0,証明書!$BO$22&lt;&gt;0)),証明書!$AN$21,"")</f>
        <v/>
      </c>
      <c r="I5" s="620" t="str">
        <f>IF(AND(証明書!$AW$22&lt;&gt;証明書!$BO$21+証明書!$BO$22,OR(証明書!$BO$21&lt;&gt;0,証明書!$BO$22&lt;&gt;0)),証明書!$BO$17,"")</f>
        <v/>
      </c>
      <c r="J5" s="625" t="str">
        <f>IF(AND(証明書!$AW$22&lt;&gt;証明書!$BO$21+証明書!$BO$22,OR(証明書!$BO$21&lt;&gt;0,証明書!$BO$22&lt;&gt;0)),証明書!$BS$17,"")</f>
        <v/>
      </c>
      <c r="K5" s="270" t="str">
        <f>IF(AND(証明書!$AW$22&lt;&gt;証明書!$BO$21+証明書!$BO$22,OR(証明書!$BO$21&lt;&gt;0,証明書!$BO$22&lt;&gt;0)),証明書!$AW$22,"")</f>
        <v/>
      </c>
      <c r="L5" s="270" t="str">
        <f>IF(AND(証明書!$AW$22&lt;&gt;証明書!$BO$21+証明書!$BO$22,OR(証明書!$BO$21&lt;&gt;0,証明書!$BO$22&lt;&gt;0)),証明書!$BO$21+証明書!$BO$22,"")</f>
        <v/>
      </c>
    </row>
    <row r="6" spans="1:12">
      <c r="A6" s="7" t="s">
        <v>311</v>
      </c>
      <c r="C6" s="7" t="s">
        <v>254</v>
      </c>
      <c r="D6" s="601" t="str">
        <f>IF(ISERROR(VALUE("R"&amp;証明書!AA15&amp;"/"&amp;証明書!AC15&amp;"/"&amp;証明書!AE15))=TRUE,"",VALUE("R"&amp;証明書!AA15&amp;"/"&amp;証明書!AC15&amp;"/"&amp;証明書!AE15))</f>
        <v/>
      </c>
      <c r="G6" s="602" t="str">
        <f>IF(H6&lt;&gt;"",MAX($G$3:$G5)+1,"")</f>
        <v/>
      </c>
      <c r="H6" s="602" t="str">
        <f>IF(AND(証明書!$AW$24&lt;&gt;証明書!$BC$23+証明書!$BC$24,OR(証明書!$BC$23&lt;&gt;0,証明書!$BC$24&lt;&gt;0)),証明書!$AN$23,"")</f>
        <v/>
      </c>
      <c r="I6" s="621" t="str">
        <f>IF(AND(証明書!$AW$24&lt;&gt;証明書!$BC$23+証明書!$BC$24,OR(証明書!$BC$23&lt;&gt;0,証明書!$BC$24&lt;&gt;0)),証明書!$BC$17,"")</f>
        <v/>
      </c>
      <c r="J6" s="626" t="str">
        <f>IF(AND(証明書!$AW$24&lt;&gt;証明書!$BC$23+証明書!$BC$24,OR(証明書!$BC$23&lt;&gt;0,証明書!$BC$24&lt;&gt;0)),証明書!$BG$17,"")</f>
        <v/>
      </c>
      <c r="K6" s="603" t="str">
        <f>IF(AND(証明書!$AW$24&lt;&gt;証明書!$BC$23+証明書!$BC$24,OR(証明書!$BC$23&lt;&gt;0,証明書!$BC$24&lt;&gt;0)),証明書!$AW$24,"")</f>
        <v/>
      </c>
      <c r="L6" s="603" t="str">
        <f>IF(AND(証明書!$AW$24&lt;&gt;証明書!$BC$23+証明書!$BC$24,OR(証明書!$BC$23&lt;&gt;0,証明書!$BC$24&lt;&gt;0)),証明書!$BC$23+証明書!$BC$24,"")</f>
        <v/>
      </c>
    </row>
    <row r="7" spans="1:12">
      <c r="A7" s="7" t="s">
        <v>310</v>
      </c>
      <c r="C7" s="7" t="s">
        <v>302</v>
      </c>
      <c r="D7" s="7">
        <f>IF(証明書!AG16="☑",98,42)</f>
        <v>42</v>
      </c>
      <c r="G7" s="33" t="str">
        <f>IF(H7&lt;&gt;"",MAX($G$3:$G6)+1,"")</f>
        <v/>
      </c>
      <c r="H7" s="33" t="str">
        <f>IF(AND(証明書!$AW$24&lt;&gt;証明書!$BI$23+証明書!$BI$24,OR(証明書!$BI$23&lt;&gt;0,証明書!$BI$24&lt;&gt;0)),証明書!$AN$23,"")</f>
        <v/>
      </c>
      <c r="I7" s="620" t="str">
        <f>IF(AND(証明書!$AW$24&lt;&gt;証明書!$BI$23+証明書!$BI$24,OR(証明書!$BI$23&lt;&gt;0,証明書!$BI$24&lt;&gt;0)),証明書!$BI$17,"")</f>
        <v/>
      </c>
      <c r="J7" s="625" t="str">
        <f>IF(AND(証明書!$AW$24&lt;&gt;証明書!$BI$23+証明書!$BI$24,OR(証明書!$BI$23&lt;&gt;0,証明書!$BI$24&lt;&gt;0)),証明書!$BM$17,"")</f>
        <v/>
      </c>
      <c r="K7" s="270" t="str">
        <f>IF(AND(証明書!$AW$24&lt;&gt;証明書!$BI$23+証明書!$BI$24,OR(証明書!$BI$23&lt;&gt;0,証明書!$BI$24&lt;&gt;0)),証明書!$AW$24,"")</f>
        <v/>
      </c>
      <c r="L7" s="270" t="str">
        <f>IF(AND(証明書!$AW$24&lt;&gt;証明書!$BI$23+証明書!$BI$24,OR(証明書!$BI$23&lt;&gt;0,証明書!$BI$24&lt;&gt;0)),証明書!$BI$23+証明書!$BI$24,"")</f>
        <v/>
      </c>
    </row>
    <row r="8" spans="1:12">
      <c r="A8" s="7" t="s">
        <v>10</v>
      </c>
      <c r="B8" s="6"/>
      <c r="C8" s="7" t="s">
        <v>298</v>
      </c>
      <c r="D8" s="601" t="str">
        <f>IF(AND(D5="",D6=""),"",MIN(D5:D6)-D7+1)</f>
        <v/>
      </c>
      <c r="E8" s="6"/>
      <c r="G8" s="604" t="str">
        <f>IF(H8&lt;&gt;"",MAX($G$3:$G7)+1,"")</f>
        <v/>
      </c>
      <c r="H8" s="604" t="str">
        <f>IF(AND(証明書!$AW$24&lt;&gt;証明書!$BO$23+証明書!$BO$24,OR(証明書!$BO$23&lt;&gt;0,証明書!$BO$24&lt;&gt;0)),証明書!$AN$23,"")</f>
        <v/>
      </c>
      <c r="I8" s="622" t="str">
        <f>IF(AND(証明書!$AW$24&lt;&gt;証明書!$BO$23+証明書!$BO$24,OR(証明書!$BO$23&lt;&gt;0,証明書!$BO$24&lt;&gt;0)),証明書!$BO$17,"")</f>
        <v/>
      </c>
      <c r="J8" s="627" t="str">
        <f>IF(AND(証明書!$AW$24&lt;&gt;証明書!$BO$23+証明書!$BO$24,OR(証明書!$BO$23&lt;&gt;0,証明書!$BO$24&lt;&gt;0)),証明書!$BS$17,"")</f>
        <v/>
      </c>
      <c r="K8" s="605" t="str">
        <f>IF(AND(証明書!$AW$24&lt;&gt;証明書!$BO$23+証明書!$BO$24,OR(証明書!$BO$23&lt;&gt;0,証明書!$BO$24&lt;&gt;0)),証明書!$AW$24,"")</f>
        <v/>
      </c>
      <c r="L8" s="605" t="str">
        <f>IF(AND(証明書!$AW$24&lt;&gt;証明書!$BO$23+証明書!$BO$24,OR(証明書!$BO$23&lt;&gt;0,証明書!$BO$24&lt;&gt;0)),証明書!$BO$23+証明書!$BO$24,"")</f>
        <v/>
      </c>
    </row>
    <row r="9" spans="1:12">
      <c r="A9" s="6" t="s">
        <v>11</v>
      </c>
      <c r="B9" s="6"/>
      <c r="C9" s="6" t="s">
        <v>299</v>
      </c>
      <c r="D9" s="618" t="str">
        <f>IF(ISERROR(D6+56)=TRUE,"",D6+56)</f>
        <v/>
      </c>
      <c r="E9" s="6"/>
      <c r="G9" s="602" t="str">
        <f>IF(H9&lt;&gt;"",MAX($G$3:$G8)+1,"")</f>
        <v/>
      </c>
      <c r="H9" s="602" t="str">
        <f>IF(AND(証明書!$AW$26&lt;&gt;証明書!$BC$25+証明書!$BC$26,OR(証明書!$BC$25&lt;&gt;0,証明書!$BC$26&lt;&gt;0)),証明書!$AN$25,"")</f>
        <v/>
      </c>
      <c r="I9" s="621" t="str">
        <f>IF(AND(証明書!$AW$26&lt;&gt;証明書!$BC$25+証明書!$BC$26,OR(証明書!$BC$25&lt;&gt;0,証明書!$BC$26&lt;&gt;0)),証明書!$BC$17,"")</f>
        <v/>
      </c>
      <c r="J9" s="626" t="str">
        <f>IF(AND(証明書!$AW$26&lt;&gt;証明書!$BC$25+証明書!$BC$26,OR(証明書!$BC$25&lt;&gt;0,証明書!$BC$26&lt;&gt;0)),証明書!$BG$17,"")</f>
        <v/>
      </c>
      <c r="K9" s="603" t="str">
        <f>IF(AND(証明書!$AW$26&lt;&gt;証明書!$BC$25+証明書!$BC$26,OR(証明書!$BC$25&lt;&gt;0,証明書!$BC$26&lt;&gt;0)),証明書!$AW$26,"")</f>
        <v/>
      </c>
      <c r="L9" s="603" t="str">
        <f>IF(AND(証明書!$AW$26&lt;&gt;証明書!$BC$25+証明書!$BC$26,OR(証明書!$BC$25&lt;&gt;0,証明書!$BC$26&lt;&gt;0)),証明書!$BC$25+証明書!$BC$26,"")</f>
        <v/>
      </c>
    </row>
    <row r="10" spans="1:12">
      <c r="A10" s="6" t="s">
        <v>12</v>
      </c>
      <c r="B10" s="6"/>
      <c r="C10" s="6" t="s">
        <v>300</v>
      </c>
      <c r="D10" s="601" t="str">
        <f>IF(ISERROR(VALUE("R"&amp;証明書!N21&amp;"/"&amp;証明書!P21&amp;"/"&amp;証明書!R21))=TRUE,"",VALUE("R"&amp;証明書!N21&amp;"/"&amp;証明書!P21&amp;"/"&amp;証明書!R21))</f>
        <v/>
      </c>
      <c r="E10" s="6"/>
      <c r="G10" s="33" t="str">
        <f>IF(H10&lt;&gt;"",MAX($G$3:$G9)+1,"")</f>
        <v/>
      </c>
      <c r="H10" s="33" t="str">
        <f>IF(AND(証明書!$AW$26&lt;&gt;証明書!$BI$25+証明書!$BI$26,OR(証明書!$BI$25&lt;&gt;0,証明書!$BI$26&lt;&gt;0)),証明書!$AN$25,"")</f>
        <v/>
      </c>
      <c r="I10" s="620" t="str">
        <f>IF(AND(証明書!$AW$26&lt;&gt;証明書!$BI$25+証明書!$BI$26,OR(証明書!$BI$25&lt;&gt;0,証明書!$BI$26&lt;&gt;0)),証明書!$BI$17,"")</f>
        <v/>
      </c>
      <c r="J10" s="625" t="str">
        <f>IF(AND(証明書!$AW$26&lt;&gt;証明書!$BI$25+証明書!$BI$26,OR(証明書!$BI$25&lt;&gt;0,証明書!$BI$26&lt;&gt;0)),証明書!$BM$17,"")</f>
        <v/>
      </c>
      <c r="K10" s="270" t="str">
        <f>IF(AND(証明書!$AW$26&lt;&gt;証明書!$BI$25+証明書!$BI$26,OR(証明書!$BI$25&lt;&gt;0,証明書!$BI$26&lt;&gt;0)),証明書!$AW$26,"")</f>
        <v/>
      </c>
      <c r="L10" s="270" t="str">
        <f>IF(AND(証明書!$AW$26&lt;&gt;証明書!$BI$25+証明書!$BI$26,OR(証明書!$BI$25&lt;&gt;0,証明書!$BI$26&lt;&gt;0)),証明書!$BI$25+証明書!$BI$26,"")</f>
        <v/>
      </c>
    </row>
    <row r="11" spans="1:12">
      <c r="A11" s="6" t="s">
        <v>13</v>
      </c>
      <c r="B11" s="6"/>
      <c r="C11" s="6" t="s">
        <v>301</v>
      </c>
      <c r="D11" s="601" t="str">
        <f>IF(ISERROR(VALUE("R"&amp;証明書!X21&amp;"/"&amp;証明書!Z21&amp;"/"&amp;証明書!AB21))=TRUE,"",VALUE("R"&amp;証明書!X21&amp;"/"&amp;証明書!Z21&amp;"/"&amp;証明書!AB21))</f>
        <v/>
      </c>
      <c r="E11" s="6"/>
      <c r="G11" s="604" t="str">
        <f>IF(H11&lt;&gt;"",MAX($G$3:$G10)+1,"")</f>
        <v/>
      </c>
      <c r="H11" s="604" t="str">
        <f>IF(AND(証明書!$AW$26&lt;&gt;証明書!$BO$25+証明書!$BO$26,OR(証明書!$BO$25&lt;&gt;0,証明書!$BO$26&lt;&gt;0)),証明書!$AN$25,"")</f>
        <v/>
      </c>
      <c r="I11" s="622" t="str">
        <f>IF(AND(証明書!$AW$26&lt;&gt;証明書!$BO$25+証明書!$BO$26,OR(証明書!$BO$25&lt;&gt;0,証明書!$BO$26&lt;&gt;0)),証明書!$BO$17,"")</f>
        <v/>
      </c>
      <c r="J11" s="627" t="str">
        <f>IF(AND(証明書!$AW$26&lt;&gt;証明書!$BO$25+証明書!$BO$26,OR(証明書!$BO$25&lt;&gt;0,証明書!$BO$26&lt;&gt;0)),証明書!$BS$17,"")</f>
        <v/>
      </c>
      <c r="K11" s="605" t="str">
        <f>IF(AND(証明書!$AW$26&lt;&gt;証明書!$BO$25+証明書!$BO$26,OR(証明書!$BO$25&lt;&gt;0,証明書!$BO$26&lt;&gt;0)),証明書!$AW$26,"")</f>
        <v/>
      </c>
      <c r="L11" s="605" t="str">
        <f>IF(AND(証明書!$AW$26&lt;&gt;証明書!$BO$25+証明書!$BO$26,OR(証明書!$BO$25&lt;&gt;0,証明書!$BO$26&lt;&gt;0)),証明書!$BO$25+証明書!$BO$26,"")</f>
        <v/>
      </c>
    </row>
    <row r="12" spans="1:12">
      <c r="A12" s="6" t="s">
        <v>25</v>
      </c>
      <c r="G12" s="33" t="str">
        <f>IF(H12&lt;&gt;"",MAX($G$3:$G11)+1,"")</f>
        <v/>
      </c>
      <c r="H12" s="33" t="str">
        <f>IF(AND(証明書!$AW$28&lt;&gt;証明書!$BC$27+証明書!$BC$28,OR(証明書!$BC$27&lt;&gt;0,証明書!$BC$28&lt;&gt;0)),証明書!$AN$27,"")</f>
        <v/>
      </c>
      <c r="I12" s="620" t="str">
        <f>IF(AND(証明書!$AW$28&lt;&gt;証明書!$BC$27+証明書!$BC$28,OR(証明書!$BC$27&lt;&gt;0,証明書!$BC$28&lt;&gt;0)),証明書!$BC$17,"")</f>
        <v/>
      </c>
      <c r="J12" s="625" t="str">
        <f>IF(AND(証明書!$AW$28&lt;&gt;証明書!$BC$27+証明書!$BC$28,OR(証明書!$BC$27&lt;&gt;0,証明書!$BC$28&lt;&gt;0)),証明書!$BG$17,"")</f>
        <v/>
      </c>
      <c r="K12" s="270" t="str">
        <f>IF(AND(証明書!$AW$28&lt;&gt;証明書!$BC$27+証明書!$BC$28,OR(証明書!$BC$27&lt;&gt;0,証明書!$BC$28&lt;&gt;0)),証明書!$AW$28,"")</f>
        <v/>
      </c>
      <c r="L12" s="270" t="str">
        <f>IF(AND(証明書!$AW$28&lt;&gt;証明書!$BC$27+証明書!$BC$28,OR(証明書!$BC$27&lt;&gt;0,証明書!$BC$28&lt;&gt;0)),証明書!$BC$27+証明書!$BC$28,"")</f>
        <v/>
      </c>
    </row>
    <row r="13" spans="1:12">
      <c r="A13" s="7" t="s">
        <v>79</v>
      </c>
      <c r="B13" s="6"/>
      <c r="C13" s="6"/>
      <c r="D13" s="6"/>
      <c r="E13" s="6"/>
      <c r="G13" s="33" t="str">
        <f>IF(H13&lt;&gt;"",MAX($G$3:$G12)+1,"")</f>
        <v/>
      </c>
      <c r="H13" s="33" t="str">
        <f>IF(AND(証明書!$AW$28&lt;&gt;証明書!$BI$27+証明書!$BI$28,OR(証明書!$BI$27&lt;&gt;0,証明書!$BI$28&lt;&gt;0)),証明書!$AN$27,"")</f>
        <v/>
      </c>
      <c r="I13" s="620" t="str">
        <f>IF(AND(証明書!$AW$28&lt;&gt;証明書!$BI$27+証明書!$BI$28,OR(証明書!$BI$27&lt;&gt;0,証明書!$BI$28&lt;&gt;0)),証明書!$BI$17,"")</f>
        <v/>
      </c>
      <c r="J13" s="625" t="str">
        <f>IF(AND(証明書!$AW$28&lt;&gt;証明書!$BI$27+証明書!$BI$28,OR(証明書!$BI$27&lt;&gt;0,証明書!$BI$28&lt;&gt;0)),証明書!$BM$17,"")</f>
        <v/>
      </c>
      <c r="K13" s="270" t="str">
        <f>IF(AND(証明書!$AW$28&lt;&gt;証明書!$BI$27+証明書!$BI$28,OR(証明書!$BI$27&lt;&gt;0,証明書!$BI$28&lt;&gt;0)),証明書!$AW$28,"")</f>
        <v/>
      </c>
      <c r="L13" s="270" t="str">
        <f>IF(AND(証明書!$AW$28&lt;&gt;証明書!$BI$27+証明書!$BI$28,OR(証明書!$BI$27&lt;&gt;0,証明書!$BI$28&lt;&gt;0)),証明書!$BI$27+証明書!$BI$28,"")</f>
        <v/>
      </c>
    </row>
    <row r="14" spans="1:12">
      <c r="A14" s="6" t="s">
        <v>26</v>
      </c>
      <c r="B14" s="6"/>
      <c r="C14" s="6" t="s">
        <v>304</v>
      </c>
      <c r="D14" s="601" t="str">
        <f>IF(AND(D3="",D8="",D10=""),"",DATE(YEAR(MIN(D3,D8,D10)),MONTH(MIN(D3,D8,D10)),1))</f>
        <v/>
      </c>
      <c r="E14" s="6"/>
      <c r="G14" s="33" t="str">
        <f>IF(H14&lt;&gt;"",MAX($G$3:$G13)+1,"")</f>
        <v/>
      </c>
      <c r="H14" s="33" t="str">
        <f>IF(AND(証明書!$AW$28&lt;&gt;証明書!$BO$27+証明書!$BO$28,OR(証明書!$BO$27&lt;&gt;0,証明書!$BO$28&lt;&gt;0)),証明書!$AN$27,"")</f>
        <v/>
      </c>
      <c r="I14" s="620" t="str">
        <f>IF(AND(証明書!$AW$28&lt;&gt;証明書!$BO$27+証明書!$BO$28,OR(証明書!$BO$27&lt;&gt;0,証明書!$BO$28&lt;&gt;0)),証明書!$BO$17,"")</f>
        <v/>
      </c>
      <c r="J14" s="625" t="str">
        <f>IF(AND(証明書!$AW$28&lt;&gt;証明書!$BO$27+証明書!$BO$28,OR(証明書!$BO$27&lt;&gt;0,証明書!$BO$28&lt;&gt;0)),証明書!$BS$17,"")</f>
        <v/>
      </c>
      <c r="K14" s="270" t="str">
        <f>IF(AND(証明書!$AW$28&lt;&gt;証明書!$BO$27+証明書!$BO$28,OR(証明書!$BO$27&lt;&gt;0,証明書!$BO$28&lt;&gt;0)),証明書!$AW$28,"")</f>
        <v/>
      </c>
      <c r="L14" s="270" t="str">
        <f>IF(AND(証明書!$AW$28&lt;&gt;証明書!$BO$27+証明書!$BO$28,OR(証明書!$BO$27&lt;&gt;0,証明書!$BO$28&lt;&gt;0)),証明書!$BO$27+証明書!$BO$28,"")</f>
        <v/>
      </c>
    </row>
    <row r="15" spans="1:12">
      <c r="A15" s="6" t="s">
        <v>27</v>
      </c>
      <c r="B15" s="6"/>
      <c r="C15" s="6" t="s">
        <v>305</v>
      </c>
      <c r="D15" s="601" t="str">
        <f>IF(AND(D4="",D9="",D11=""),"",DATE(YEAR(MAX(D4,D9,D11)),MONTH(MAX(D4,D9,D11))+1,1)-1)</f>
        <v/>
      </c>
      <c r="E15" s="6"/>
      <c r="G15" s="602" t="str">
        <f>IF(H15&lt;&gt;"",MAX($G$3:$G14)+1,"")</f>
        <v/>
      </c>
      <c r="H15" s="602" t="str">
        <f>IF(AND(証明書!$AW$30&lt;&gt;証明書!$BC$29+証明書!$BC$30,OR(証明書!$BC$29&lt;&gt;0,証明書!$BC$30&lt;&gt;0)),証明書!$AN$29,"")</f>
        <v/>
      </c>
      <c r="I15" s="621" t="str">
        <f>IF(AND(証明書!$AW$30&lt;&gt;証明書!$BC$29+証明書!$BC$30,OR(証明書!$BC$29&lt;&gt;0,証明書!$BC$30&lt;&gt;0)),証明書!$BC$17,"")</f>
        <v/>
      </c>
      <c r="J15" s="626" t="str">
        <f>IF(AND(証明書!$AW$30&lt;&gt;証明書!$BC$29+証明書!$BC$30,OR(証明書!$BC$29&lt;&gt;0,証明書!$BC$30&lt;&gt;0)),証明書!$BG$17,"")</f>
        <v/>
      </c>
      <c r="K15" s="603" t="str">
        <f>IF(AND(証明書!$AW$30&lt;&gt;証明書!$BC$29+証明書!$BC$30,OR(証明書!$BC$29&lt;&gt;0,証明書!$BC$30&lt;&gt;0)),証明書!$AW$30,"")</f>
        <v/>
      </c>
      <c r="L15" s="603" t="str">
        <f>IF(AND(証明書!$AW$30&lt;&gt;証明書!$BC$29+証明書!$BC$30,OR(証明書!$BC$29&lt;&gt;0,証明書!$BC$30&lt;&gt;0)),証明書!$BC$29+証明書!$BC$30,"")</f>
        <v/>
      </c>
    </row>
    <row r="16" spans="1:12">
      <c r="A16" s="6" t="s">
        <v>28</v>
      </c>
      <c r="B16" s="6"/>
      <c r="C16" s="6"/>
      <c r="D16" s="6"/>
      <c r="E16" s="6"/>
      <c r="G16" s="33" t="str">
        <f>IF(H16&lt;&gt;"",MAX($G$3:$G15)+1,"")</f>
        <v/>
      </c>
      <c r="H16" s="33" t="str">
        <f>IF(AND(証明書!$AW$30&lt;&gt;証明書!$BI$29+証明書!$BI$30,OR(証明書!$BI$29&lt;&gt;0,証明書!$BI$30&lt;&gt;0)),証明書!$AN$29,"")</f>
        <v/>
      </c>
      <c r="I16" s="620" t="str">
        <f>IF(AND(証明書!$AW$30&lt;&gt;証明書!$BI$29+証明書!$BI$30,OR(証明書!$BI$29&lt;&gt;0,証明書!$BI$30&lt;&gt;0)),証明書!$BI$17,"")</f>
        <v/>
      </c>
      <c r="J16" s="625" t="str">
        <f>IF(AND(証明書!$AW$30&lt;&gt;証明書!$BI$29+証明書!$BI$30,OR(証明書!$BI$29&lt;&gt;0,証明書!$BI$30&lt;&gt;0)),証明書!$BM$17,"")</f>
        <v/>
      </c>
      <c r="K16" s="270" t="str">
        <f>IF(AND(証明書!$AW$30&lt;&gt;証明書!$BI$29+証明書!$BI$30,OR(証明書!$BI$29&lt;&gt;0,証明書!$BI$30&lt;&gt;0)),証明書!$AW$30,"")</f>
        <v/>
      </c>
      <c r="L16" s="270" t="str">
        <f>IF(AND(証明書!$AW$30&lt;&gt;証明書!$BI$29+証明書!$BI$30,OR(証明書!$BI$29&lt;&gt;0,証明書!$BI$30&lt;&gt;0)),証明書!$BI$29+証明書!$BI$30,"")</f>
        <v/>
      </c>
    </row>
    <row r="17" spans="1:12">
      <c r="A17" s="6" t="s">
        <v>29</v>
      </c>
      <c r="B17" s="6"/>
      <c r="C17" s="6" t="s">
        <v>329</v>
      </c>
      <c r="D17" s="601">
        <f>MAX(D3,D8,D10)</f>
        <v>0</v>
      </c>
      <c r="E17" s="6"/>
      <c r="G17" s="604" t="str">
        <f>IF(H17&lt;&gt;"",MAX($G$3:$G16)+1,"")</f>
        <v/>
      </c>
      <c r="H17" s="604" t="str">
        <f>IF(AND(証明書!$AW$30&lt;&gt;証明書!$BO$29+証明書!$BO$30,OR(証明書!$BO$29&lt;&gt;0,証明書!$BO$30&lt;&gt;0)),証明書!$AN$29,"")</f>
        <v/>
      </c>
      <c r="I17" s="622" t="str">
        <f>IF(AND(証明書!$AW$30&lt;&gt;証明書!$BO$29+証明書!$BO$30,OR(証明書!$BO$29&lt;&gt;0,証明書!$BO$30&lt;&gt;0)),証明書!$BO$17,"")</f>
        <v/>
      </c>
      <c r="J17" s="627" t="str">
        <f>IF(AND(証明書!$AW$30&lt;&gt;証明書!$BO$29+証明書!$BO$30,OR(証明書!$BO$29&lt;&gt;0,証明書!$BO$30&lt;&gt;0)),証明書!$BS$17,"")</f>
        <v/>
      </c>
      <c r="K17" s="605" t="str">
        <f>IF(AND(証明書!$AW$30&lt;&gt;証明書!$BO$29+証明書!$BO$30,OR(証明書!$BO$29&lt;&gt;0,証明書!$BO$30&lt;&gt;0)),証明書!$AW$30,"")</f>
        <v/>
      </c>
      <c r="L17" s="605" t="str">
        <f>IF(AND(証明書!$AW$30&lt;&gt;証明書!$BO$29+証明書!$BO$30,OR(証明書!$BO$29&lt;&gt;0,証明書!$BO$30&lt;&gt;0)),証明書!$BO$29+証明書!$BO$30,"")</f>
        <v/>
      </c>
    </row>
    <row r="18" spans="1:12">
      <c r="A18" s="6" t="s">
        <v>30</v>
      </c>
      <c r="B18" s="6"/>
      <c r="C18" s="6" t="s">
        <v>330</v>
      </c>
      <c r="D18" s="601">
        <f>MIN(D4,D9,D11)</f>
        <v>0</v>
      </c>
      <c r="E18" s="6"/>
      <c r="G18" s="33" t="str">
        <f>IF(H18&lt;&gt;"",MAX($G$3:$G17)+1,"")</f>
        <v/>
      </c>
      <c r="H18" s="33" t="str">
        <f>IF(AND(証明書!$AW$32&lt;&gt;証明書!$BC$31+証明書!$BC$32,OR(証明書!$BC$31&lt;&gt;0,証明書!$BC$32&lt;&gt;0)),証明書!$AN$31,"")</f>
        <v/>
      </c>
      <c r="I18" s="620" t="str">
        <f>IF(AND(証明書!$AW$32&lt;&gt;証明書!$BC$31+証明書!$BC$32,OR(証明書!$BC$31&lt;&gt;0,証明書!$BC$32&lt;&gt;0)),証明書!$BC$17,"")</f>
        <v/>
      </c>
      <c r="J18" s="625" t="str">
        <f>IF(AND(証明書!$AW$32&lt;&gt;証明書!$BC$31+証明書!$BC$32,OR(証明書!$BC$31&lt;&gt;0,証明書!$BC$32&lt;&gt;0)),証明書!$BG$17,"")</f>
        <v/>
      </c>
      <c r="K18" s="270" t="str">
        <f>IF(AND(証明書!$AW$32&lt;&gt;証明書!$BC$31+証明書!$BC$32,OR(証明書!$BC$31&lt;&gt;0,証明書!$BC$32&lt;&gt;0)),証明書!$AW$32,"")</f>
        <v/>
      </c>
      <c r="L18" s="270" t="str">
        <f>IF(AND(証明書!$AW$32&lt;&gt;証明書!$BC$31+証明書!$BC$32,OR(証明書!$BC$31&lt;&gt;0,証明書!$BC$32&lt;&gt;0)),証明書!$BC$31+証明書!$BC$32,"")</f>
        <v/>
      </c>
    </row>
    <row r="19" spans="1:12">
      <c r="A19" s="6" t="s">
        <v>31</v>
      </c>
      <c r="B19" s="6"/>
      <c r="C19" s="6"/>
      <c r="D19" s="6"/>
      <c r="E19" s="6"/>
      <c r="G19" s="33" t="str">
        <f>IF(H19&lt;&gt;"",MAX($G$3:$G18)+1,"")</f>
        <v/>
      </c>
      <c r="H19" s="33" t="str">
        <f>IF(AND(証明書!$AW$32&lt;&gt;証明書!$BI$31+証明書!$BI$32,OR(証明書!$BI$31&lt;&gt;0,証明書!$BI$32&lt;&gt;0)),証明書!$AN$31,"")</f>
        <v/>
      </c>
      <c r="I19" s="620" t="str">
        <f>IF(AND(証明書!$AW$32&lt;&gt;証明書!$BI$31+証明書!$BI$32,OR(証明書!$BI$31&lt;&gt;0,証明書!$BI$32&lt;&gt;0)),証明書!$BI$17,"")</f>
        <v/>
      </c>
      <c r="J19" s="625" t="str">
        <f>IF(AND(証明書!$AW$32&lt;&gt;証明書!$BI$31+証明書!$BI$32,OR(証明書!$BI$31&lt;&gt;0,証明書!$BI$32&lt;&gt;0)),証明書!$BM$17,"")</f>
        <v/>
      </c>
      <c r="K19" s="270" t="str">
        <f>IF(AND(証明書!$AW$32&lt;&gt;証明書!$BI$31+証明書!$BI$32,OR(証明書!$BI$31&lt;&gt;0,証明書!$BI$32&lt;&gt;0)),証明書!$AW$32,"")</f>
        <v/>
      </c>
      <c r="L19" s="270" t="str">
        <f>IF(AND(証明書!$AW$32&lt;&gt;証明書!$BI$31+証明書!$BI$32,OR(証明書!$BI$31&lt;&gt;0,証明書!$BI$32&lt;&gt;0)),証明書!$BI$31+証明書!$BI$32,"")</f>
        <v/>
      </c>
    </row>
    <row r="20" spans="1:12">
      <c r="A20" s="6" t="s">
        <v>32</v>
      </c>
      <c r="B20" s="6"/>
      <c r="C20" s="6"/>
      <c r="D20" s="6"/>
      <c r="E20" s="6"/>
      <c r="G20" s="34" t="str">
        <f>IF(H20&lt;&gt;"",MAX($G$3:$G19)+1,"")</f>
        <v/>
      </c>
      <c r="H20" s="33" t="str">
        <f>IF(AND(証明書!$AW$32&lt;&gt;証明書!$BO$31+証明書!$BO$32,OR(証明書!$BO$31&lt;&gt;0,証明書!$BO$32&lt;&gt;0)),証明書!$AN$31,"")</f>
        <v/>
      </c>
      <c r="I20" s="623" t="str">
        <f>IF(AND(証明書!$AW$32&lt;&gt;証明書!$BO$31+証明書!$BO$32,OR(証明書!$BO$31&lt;&gt;0,証明書!$BO$32&lt;&gt;0)),証明書!$BO$17,"")</f>
        <v/>
      </c>
      <c r="J20" s="628" t="str">
        <f>IF(AND(証明書!$AW$32&lt;&gt;証明書!$BO$31+証明書!$BO$32,OR(証明書!$BO$31&lt;&gt;0,証明書!$BO$32&lt;&gt;0)),証明書!$BS$17,"")</f>
        <v/>
      </c>
      <c r="K20" s="271" t="str">
        <f>IF(AND(証明書!$AW$32&lt;&gt;証明書!$BO$31+証明書!$BO$32,OR(証明書!$BO$31&lt;&gt;0,証明書!$BO$32&lt;&gt;0)),証明書!$AW$32,"")</f>
        <v/>
      </c>
      <c r="L20" s="271" t="str">
        <f>IF(AND(証明書!$AW$32&lt;&gt;証明書!$BO$31+証明書!$BO$32,OR(証明書!$BO$31&lt;&gt;0,証明書!$BO$32&lt;&gt;0)),証明書!$BO$31+証明書!$BO$32,"")</f>
        <v/>
      </c>
    </row>
    <row r="21" spans="1:12">
      <c r="A21" s="6" t="s">
        <v>33</v>
      </c>
      <c r="F21" s="617"/>
      <c r="G21" s="32" t="str">
        <f>IF(H21&lt;&gt;"",MAX($G$3:$G20)+1,"")</f>
        <v/>
      </c>
      <c r="H21" s="32" t="str">
        <f>IF(AND(証明書!$AW$48&lt;&gt;証明書!$BC$47+証明書!$BC$48,OR(証明書!$BC$47&lt;&gt;0,証明書!$BC$48&lt;&gt;0)),証明書!$AN$47,"")</f>
        <v/>
      </c>
      <c r="I21" s="619" t="str">
        <f>IF(AND(証明書!$AW$48&lt;&gt;証明書!$BC$47+証明書!$BC$48,OR(証明書!$BC$47&lt;&gt;0,証明書!$BC$48&lt;&gt;0)),証明書!$BC$43,"")</f>
        <v/>
      </c>
      <c r="J21" s="624" t="str">
        <f>IF(AND(証明書!$AW$48&lt;&gt;証明書!$BC$47+証明書!$BC$48,OR(証明書!$BC$47&lt;&gt;0,証明書!$BC$48&lt;&gt;0)),証明書!$BG$43,"")</f>
        <v/>
      </c>
      <c r="K21" s="269" t="str">
        <f>IF(AND(証明書!$AW$48&lt;&gt;証明書!$BC$47+証明書!$BC$48,OR(証明書!$BC$47&lt;&gt;0,証明書!$BC$48&lt;&gt;0)),証明書!$AW$48,"")</f>
        <v/>
      </c>
      <c r="L21" s="269" t="str">
        <f>IF(AND(証明書!$AW$48&lt;&gt;証明書!$BC$47+証明書!$BC$48,OR(証明書!$BC$47&lt;&gt;0,証明書!$BC$48&lt;&gt;0)),証明書!$BC$47+証明書!$BC$48,"")</f>
        <v/>
      </c>
    </row>
    <row r="22" spans="1:12">
      <c r="A22" s="7" t="s">
        <v>34</v>
      </c>
      <c r="F22" s="617"/>
      <c r="G22" s="33" t="str">
        <f>IF(H22&lt;&gt;"",MAX($G$3:$G21)+1,"")</f>
        <v/>
      </c>
      <c r="H22" s="33" t="str">
        <f>IF(AND(証明書!$AW$48&lt;&gt;証明書!$BI$47+証明書!$BI$48,OR(証明書!$BI$47&lt;&gt;0,証明書!$BI$48&lt;&gt;0)),証明書!$AN$47,"")</f>
        <v/>
      </c>
      <c r="I22" s="620" t="str">
        <f>IF(AND(証明書!$AW$48&lt;&gt;証明書!$BI$47+証明書!$BI$48,OR(証明書!$BI$47&lt;&gt;0,証明書!$BI$48&lt;&gt;0)),証明書!$BI$43,"")</f>
        <v/>
      </c>
      <c r="J22" s="625" t="str">
        <f>IF(AND(証明書!$AW$48&lt;&gt;証明書!$BI$47+証明書!$BI$48,OR(証明書!$BI$47&lt;&gt;0,証明書!$BI$48&lt;&gt;0)),証明書!$BM$43,"")</f>
        <v/>
      </c>
      <c r="K22" s="270" t="str">
        <f>IF(AND(証明書!$AW$48&lt;&gt;証明書!$BI$47+証明書!$BI$48,OR(証明書!$BI$47&lt;&gt;0,証明書!$BI$48&lt;&gt;0)),証明書!$AW$48,"")</f>
        <v/>
      </c>
      <c r="L22" s="270" t="str">
        <f>IF(AND(証明書!$AW$48&lt;&gt;証明書!$BI$47+証明書!$BI$48,OR(証明書!$BI$47&lt;&gt;0,証明書!$BI$48&lt;&gt;0)),証明書!$BI$47+証明書!$BI$48,"")</f>
        <v/>
      </c>
    </row>
    <row r="23" spans="1:12">
      <c r="A23" s="7" t="s">
        <v>285</v>
      </c>
      <c r="F23" s="617"/>
      <c r="G23" s="33" t="str">
        <f>IF(H23&lt;&gt;"",MAX($G$3:$G22)+1,"")</f>
        <v/>
      </c>
      <c r="H23" s="33" t="str">
        <f>IF(AND(証明書!$AW$48&lt;&gt;証明書!$BO$47+証明書!$BO$48,OR(証明書!$BO$47&lt;&gt;0,証明書!$BO$48&lt;&gt;0)),証明書!$AN$47,"")</f>
        <v/>
      </c>
      <c r="I23" s="620" t="str">
        <f>IF(AND(証明書!$AW$48&lt;&gt;証明書!$BO$47+証明書!$BO$48,OR(証明書!$BO$47&lt;&gt;0,証明書!$BO$48&lt;&gt;0)),証明書!$BO$43,"")</f>
        <v/>
      </c>
      <c r="J23" s="625" t="str">
        <f>IF(AND(証明書!$AW$48&lt;&gt;証明書!$BO$47+証明書!$BO$48,OR(証明書!$BO$47&lt;&gt;0,証明書!$BO$48&lt;&gt;0)),証明書!$BS$43,"")</f>
        <v/>
      </c>
      <c r="K23" s="270" t="str">
        <f>IF(AND(証明書!$AW$48&lt;&gt;証明書!$BO$47+証明書!$BO$48,OR(証明書!$BO$47&lt;&gt;0,証明書!$BO$48&lt;&gt;0)),証明書!$AW$48,"")</f>
        <v/>
      </c>
      <c r="L23" s="270" t="str">
        <f>IF(AND(証明書!$AW$48&lt;&gt;証明書!$BO$47+証明書!$BO$48,OR(証明書!$BO$47&lt;&gt;0,証明書!$BO$48&lt;&gt;0)),証明書!$BO$47+証明書!$BO$48,"")</f>
        <v/>
      </c>
    </row>
    <row r="24" spans="1:12">
      <c r="G24" s="602" t="str">
        <f>IF(H24&lt;&gt;"",MAX($G$3:$G23)+1,"")</f>
        <v/>
      </c>
      <c r="H24" s="602" t="str">
        <f>IF(AND(証明書!$AW$50&lt;&gt;証明書!$BC$49+証明書!$BC$50,OR(証明書!$BC$49&lt;&gt;0,証明書!$BC$50&lt;&gt;0)),証明書!$AN$49,"")</f>
        <v/>
      </c>
      <c r="I24" s="621" t="str">
        <f>IF(AND(証明書!$AW$50&lt;&gt;証明書!$BC$49+証明書!$BC$50,OR(証明書!$BC$49&lt;&gt;0,証明書!$BC$50&lt;&gt;0)),証明書!$BC$43,"")</f>
        <v/>
      </c>
      <c r="J24" s="626" t="str">
        <f>IF(AND(証明書!$AW$50&lt;&gt;証明書!$BC$49+証明書!$BC$50,OR(証明書!$BC$49&lt;&gt;0,証明書!$BC$50&lt;&gt;0)),証明書!$BG$43,"")</f>
        <v/>
      </c>
      <c r="K24" s="603" t="str">
        <f>IF(AND(証明書!$AW$50&lt;&gt;証明書!$BC$49+証明書!$BC$50,OR(証明書!$BC$49&lt;&gt;0,証明書!$BC$50&lt;&gt;0)),証明書!$AW$50,"")</f>
        <v/>
      </c>
      <c r="L24" s="603" t="str">
        <f>IF(AND(証明書!$AW$50&lt;&gt;証明書!$BC$49+証明書!$BC$50,OR(証明書!$BC$49&lt;&gt;0,証明書!$BC$50&lt;&gt;0)),証明書!$BC$49+証明書!$BC$50,"")</f>
        <v/>
      </c>
    </row>
    <row r="25" spans="1:12">
      <c r="G25" s="33" t="str">
        <f>IF(H25&lt;&gt;"",MAX($G$3:$G24)+1,"")</f>
        <v/>
      </c>
      <c r="H25" s="33" t="str">
        <f>IF(AND(証明書!$AW$50&lt;&gt;証明書!$BI$49+証明書!$BI$50,OR(証明書!$BI$49&lt;&gt;0,証明書!$BI$50&lt;&gt;0)),証明書!$AN$49,"")</f>
        <v/>
      </c>
      <c r="I25" s="620" t="str">
        <f>IF(AND(証明書!$AW$50&lt;&gt;証明書!$BI$49+証明書!$BI$50,OR(証明書!$BI$49&lt;&gt;0,証明書!$BI$50&lt;&gt;0)),証明書!$BI$43,"")</f>
        <v/>
      </c>
      <c r="J25" s="625" t="str">
        <f>IF(AND(証明書!$AW$50&lt;&gt;証明書!$BI$49+証明書!$BI$50,OR(証明書!$BI$49&lt;&gt;0,証明書!$BI$50&lt;&gt;0)),証明書!$BM$43,"")</f>
        <v/>
      </c>
      <c r="K25" s="270" t="str">
        <f>IF(AND(証明書!$AW$50&lt;&gt;証明書!$BI$49+証明書!$BI$50,OR(証明書!$BI$49&lt;&gt;0,証明書!$BI$50&lt;&gt;0)),証明書!$AW$50,"")</f>
        <v/>
      </c>
      <c r="L25" s="270" t="str">
        <f>IF(AND(証明書!$AW$50&lt;&gt;証明書!$BI$49+証明書!$BI$50,OR(証明書!$BI$49&lt;&gt;0,証明書!$BI$50&lt;&gt;0)),証明書!$BI$49+証明書!$BI$50,"")</f>
        <v/>
      </c>
    </row>
    <row r="26" spans="1:12">
      <c r="G26" s="604" t="str">
        <f>IF(H26&lt;&gt;"",MAX($G$3:$G25)+1,"")</f>
        <v/>
      </c>
      <c r="H26" s="604" t="str">
        <f>IF(AND(証明書!$AW$50&lt;&gt;証明書!$BO$49+証明書!$BO$50,OR(証明書!$BO$49&lt;&gt;0,証明書!$BO$50&lt;&gt;0)),証明書!$AN$49,"")</f>
        <v/>
      </c>
      <c r="I26" s="622" t="str">
        <f>IF(AND(証明書!$AW$50&lt;&gt;証明書!$BO$49+証明書!$BO$50,OR(証明書!$BO$49&lt;&gt;0,証明書!$BO$50&lt;&gt;0)),証明書!$BO$43,"")</f>
        <v/>
      </c>
      <c r="J26" s="627" t="str">
        <f>IF(AND(証明書!$AW$50&lt;&gt;証明書!$BO$49+証明書!$BO$50,OR(証明書!$BO$49&lt;&gt;0,証明書!$BO$50&lt;&gt;0)),証明書!$BS$43,"")</f>
        <v/>
      </c>
      <c r="K26" s="605" t="str">
        <f>IF(AND(証明書!$AW$50&lt;&gt;証明書!$BO$49+証明書!$BO$50,OR(証明書!$BO$49&lt;&gt;0,証明書!$BO$50&lt;&gt;0)),証明書!$AW$50,"")</f>
        <v/>
      </c>
      <c r="L26" s="605" t="str">
        <f>IF(AND(証明書!$AW$50&lt;&gt;証明書!$BO$49+証明書!$BO$50,OR(証明書!$BO$49&lt;&gt;0,証明書!$BO$50&lt;&gt;0)),証明書!$BO$49+証明書!$BO$50,"")</f>
        <v/>
      </c>
    </row>
    <row r="27" spans="1:12">
      <c r="A27" s="135" t="s">
        <v>14</v>
      </c>
      <c r="G27" s="33" t="str">
        <f>IF(H27&lt;&gt;"",MAX($G$3:$G26)+1,"")</f>
        <v/>
      </c>
      <c r="H27" s="33" t="str">
        <f>IF(AND(証明書!$AW$52&lt;&gt;証明書!$BC$51+証明書!$BC$52,OR(証明書!$BC$51&lt;&gt;0,証明書!$BC$52&lt;&gt;0)),証明書!$AN$51,"")</f>
        <v/>
      </c>
      <c r="I27" s="620" t="str">
        <f>IF(AND(証明書!$AW$52&lt;&gt;証明書!$BC$51+証明書!$BC$52,OR(証明書!$BC$51&lt;&gt;0,証明書!$BC$52&lt;&gt;0)),証明書!$BC$43,"")</f>
        <v/>
      </c>
      <c r="J27" s="625" t="str">
        <f>IF(AND(証明書!$AW$52&lt;&gt;証明書!$BC$51+証明書!$BC$52,OR(証明書!$BC$51&lt;&gt;0,証明書!$BC$52&lt;&gt;0)),証明書!$BG$43,"")</f>
        <v/>
      </c>
      <c r="K27" s="270" t="str">
        <f>IF(AND(証明書!$AW$52&lt;&gt;証明書!$BC$51+証明書!$BC$52,OR(証明書!$BC$51&lt;&gt;0,証明書!$BC$52&lt;&gt;0)),証明書!$AW$52,"")</f>
        <v/>
      </c>
      <c r="L27" s="270" t="str">
        <f>IF(AND(証明書!$AW$52&lt;&gt;証明書!$BC$51+証明書!$BC$52,OR(証明書!$BC$51&lt;&gt;0,証明書!$BC$52&lt;&gt;0)),証明書!$BC$51+証明書!$BC$52,"")</f>
        <v/>
      </c>
    </row>
    <row r="28" spans="1:12">
      <c r="A28" s="135" t="s">
        <v>15</v>
      </c>
      <c r="B28" s="6"/>
      <c r="C28" s="6"/>
      <c r="D28" s="6"/>
      <c r="E28" s="6"/>
      <c r="G28" s="33" t="str">
        <f>IF(H28&lt;&gt;"",MAX($G$3:$G27)+1,"")</f>
        <v/>
      </c>
      <c r="H28" s="33" t="str">
        <f>IF(AND(証明書!$AW$52&lt;&gt;証明書!$BI$51+証明書!$BI$52,OR(証明書!$BI$51&lt;&gt;0,証明書!$BI$52&lt;&gt;0)),証明書!$AN$51,"")</f>
        <v/>
      </c>
      <c r="I28" s="620" t="str">
        <f>IF(AND(証明書!$AW$52&lt;&gt;証明書!$BI$51+証明書!$BI$52,OR(証明書!$BI$51&lt;&gt;0,証明書!$BI$52&lt;&gt;0)),証明書!$BI$43,"")</f>
        <v/>
      </c>
      <c r="J28" s="625" t="str">
        <f>IF(AND(証明書!$AW$52&lt;&gt;証明書!$BI$51+証明書!$BI$52,OR(証明書!$BI$51&lt;&gt;0,証明書!$BI$52&lt;&gt;0)),証明書!$BM$43,"")</f>
        <v/>
      </c>
      <c r="K28" s="270" t="str">
        <f>IF(AND(証明書!$AW$52&lt;&gt;証明書!$BI$51+証明書!$BI$52,OR(証明書!$BI$51&lt;&gt;0,証明書!$BI$52&lt;&gt;0)),証明書!$AW$52,"")</f>
        <v/>
      </c>
      <c r="L28" s="270" t="str">
        <f>IF(AND(証明書!$AW$52&lt;&gt;証明書!$BI$51+証明書!$BI$52,OR(証明書!$BI$51&lt;&gt;0,証明書!$BI$52&lt;&gt;0)),証明書!$BI$51+証明書!$BI$52,"")</f>
        <v/>
      </c>
    </row>
    <row r="29" spans="1:12">
      <c r="A29" s="31" t="s">
        <v>16</v>
      </c>
      <c r="B29" s="6"/>
      <c r="C29" s="6"/>
      <c r="D29" s="6"/>
      <c r="E29" s="6"/>
      <c r="G29" s="33" t="str">
        <f>IF(H29&lt;&gt;"",MAX($G$3:$G28)+1,"")</f>
        <v/>
      </c>
      <c r="H29" s="33" t="str">
        <f>IF(AND(証明書!$AW$52&lt;&gt;証明書!$BO$51+証明書!$BO$52,OR(証明書!$BO$51&lt;&gt;0,証明書!$BO$52&lt;&gt;0)),証明書!$AN$51,"")</f>
        <v/>
      </c>
      <c r="I29" s="620" t="str">
        <f>IF(AND(証明書!$AW$52&lt;&gt;証明書!$BO$51+証明書!$BO$52,OR(証明書!$BO$51&lt;&gt;0,証明書!$BO$52&lt;&gt;0)),証明書!$BO$43,"")</f>
        <v/>
      </c>
      <c r="J29" s="625" t="str">
        <f>IF(AND(証明書!$AW$52&lt;&gt;証明書!$BO$51+証明書!$BO$52,OR(証明書!$BO$51&lt;&gt;0,証明書!$BO$52&lt;&gt;0)),証明書!$BS$43,"")</f>
        <v/>
      </c>
      <c r="K29" s="270" t="str">
        <f>IF(AND(証明書!$AW$52&lt;&gt;証明書!$BO$51+証明書!$BO$52,OR(証明書!$BO$51&lt;&gt;0,証明書!$BO$52&lt;&gt;0)),証明書!$AW$52,"")</f>
        <v/>
      </c>
      <c r="L29" s="270" t="str">
        <f>IF(AND(証明書!$AW$52&lt;&gt;証明書!$BO$51+証明書!$BO$52,OR(証明書!$BO$51&lt;&gt;0,証明書!$BO$52&lt;&gt;0)),証明書!$BO$51+証明書!$BO$52,"")</f>
        <v/>
      </c>
    </row>
    <row r="30" spans="1:12">
      <c r="A30" s="31" t="s">
        <v>17</v>
      </c>
      <c r="G30" s="602" t="str">
        <f>IF(H30&lt;&gt;"",MAX($G$3:$G29)+1,"")</f>
        <v/>
      </c>
      <c r="H30" s="602" t="str">
        <f>IF(AND(証明書!$AW$54&lt;&gt;証明書!$BC$53+証明書!$BC$54,OR(証明書!$BC$53&lt;&gt;0,証明書!$BC$54&lt;&gt;0)),証明書!$AN$53,"")</f>
        <v/>
      </c>
      <c r="I30" s="621" t="str">
        <f>IF(AND(証明書!$AW$54&lt;&gt;証明書!$BC$53+証明書!$BC$54,OR(証明書!$BC$53&lt;&gt;0,証明書!$BC$54&lt;&gt;0)),証明書!$BC$43,"")</f>
        <v/>
      </c>
      <c r="J30" s="626" t="str">
        <f>IF(AND(証明書!$AW$54&lt;&gt;証明書!$BC$53+証明書!$BC$54,OR(証明書!$BC$53&lt;&gt;0,証明書!$BC$54&lt;&gt;0)),証明書!$BG$43,"")</f>
        <v/>
      </c>
      <c r="K30" s="603" t="str">
        <f>IF(AND(証明書!$AW$54&lt;&gt;証明書!$BC$53+証明書!$BC$54,OR(証明書!$BC$53&lt;&gt;0,証明書!$BC$54&lt;&gt;0)),証明書!$AW$54,"")</f>
        <v/>
      </c>
      <c r="L30" s="603" t="str">
        <f>IF(AND(証明書!$AW$54&lt;&gt;証明書!$BC$53+証明書!$BC$54,OR(証明書!$BC$53&lt;&gt;0,証明書!$BC$54&lt;&gt;0)),証明書!$BC$53+証明書!$BC$54,"")</f>
        <v/>
      </c>
    </row>
    <row r="31" spans="1:12">
      <c r="A31" s="135" t="s">
        <v>18</v>
      </c>
      <c r="G31" s="33" t="str">
        <f>IF(H31&lt;&gt;"",MAX($G$3:$G30)+1,"")</f>
        <v/>
      </c>
      <c r="H31" s="33" t="str">
        <f>IF(AND(証明書!$AW$54&lt;&gt;証明書!$BI$53+証明書!$BI$54,OR(証明書!$BI$53&lt;&gt;0,証明書!$BI$54&lt;&gt;0)),証明書!$AN$53,"")</f>
        <v/>
      </c>
      <c r="I31" s="620" t="str">
        <f>IF(AND(証明書!$AW$54&lt;&gt;証明書!$BI$53+証明書!$BI$54,OR(証明書!$BI$53&lt;&gt;0,証明書!$BI$54&lt;&gt;0)),証明書!$BI$43,"")</f>
        <v/>
      </c>
      <c r="J31" s="625" t="str">
        <f>IF(AND(証明書!$AW$54&lt;&gt;証明書!$BI$53+証明書!$BI$54,OR(証明書!$BI$53&lt;&gt;0,証明書!$BI$54&lt;&gt;0)),証明書!$BM$43,"")</f>
        <v/>
      </c>
      <c r="K31" s="270" t="str">
        <f>IF(AND(証明書!$AW$54&lt;&gt;証明書!$BI$53+証明書!$BI$54,OR(証明書!$BI$53&lt;&gt;0,証明書!$BI$54&lt;&gt;0)),証明書!$AW$54,"")</f>
        <v/>
      </c>
      <c r="L31" s="270" t="str">
        <f>IF(AND(証明書!$AW$54&lt;&gt;証明書!$BI$53+証明書!$BI$54,OR(証明書!$BI$53&lt;&gt;0,証明書!$BI$54&lt;&gt;0)),証明書!$BI$53+証明書!$BI$54,"")</f>
        <v/>
      </c>
    </row>
    <row r="32" spans="1:12">
      <c r="A32" s="135" t="s">
        <v>19</v>
      </c>
      <c r="G32" s="604" t="str">
        <f>IF(H32&lt;&gt;"",MAX($G$3:$G31)+1,"")</f>
        <v/>
      </c>
      <c r="H32" s="604" t="str">
        <f>IF(AND(証明書!$AW$54&lt;&gt;証明書!$BO$53+証明書!$BO$54,OR(証明書!$BO$53&lt;&gt;0,証明書!$BO$54&lt;&gt;0)),証明書!$AN$53,"")</f>
        <v/>
      </c>
      <c r="I32" s="622" t="str">
        <f>IF(AND(証明書!$AW$54&lt;&gt;証明書!$BO$53+証明書!$BO$54,OR(証明書!$BO$53&lt;&gt;0,証明書!$BO$54&lt;&gt;0)),証明書!$BO$43,"")</f>
        <v/>
      </c>
      <c r="J32" s="627" t="str">
        <f>IF(AND(証明書!$AW$54&lt;&gt;証明書!$BO$53+証明書!$BO$54,OR(証明書!$BO$53&lt;&gt;0,証明書!$BO$54&lt;&gt;0)),証明書!$BS$43,"")</f>
        <v/>
      </c>
      <c r="K32" s="605" t="str">
        <f>IF(AND(証明書!$AW$54&lt;&gt;証明書!$BO$53+証明書!$BO$54,OR(証明書!$BO$53&lt;&gt;0,証明書!$BO$54&lt;&gt;0)),証明書!$AW$54,"")</f>
        <v/>
      </c>
      <c r="L32" s="605" t="str">
        <f>IF(AND(証明書!$AW$54&lt;&gt;証明書!$BO$53+証明書!$BO$54,OR(証明書!$BO$53&lt;&gt;0,証明書!$BO$54&lt;&gt;0)),証明書!$BO$53+証明書!$BO$54,"")</f>
        <v/>
      </c>
    </row>
    <row r="33" spans="1:12">
      <c r="A33" s="135" t="s">
        <v>20</v>
      </c>
      <c r="G33" s="602" t="str">
        <f>IF(H33&lt;&gt;"",MAX($G$3:$G32)+1,"")</f>
        <v/>
      </c>
      <c r="H33" s="602" t="str">
        <f>IF(AND(証明書!$AW$56&lt;&gt;証明書!$BC$55+証明書!$BC$56,OR(証明書!$BC$55&lt;&gt;0,証明書!$BC$56&lt;&gt;0)),証明書!$AN$55,"")</f>
        <v/>
      </c>
      <c r="I33" s="621" t="str">
        <f>IF(AND(証明書!$AW$56&lt;&gt;証明書!$BC$55+証明書!$BC$56,OR(証明書!$BC$55&lt;&gt;0,証明書!$BC$56&lt;&gt;0)),証明書!$BC$43,"")</f>
        <v/>
      </c>
      <c r="J33" s="626" t="str">
        <f>IF(AND(証明書!$AW$56&lt;&gt;証明書!$BC$55+証明書!$BC$56,OR(証明書!$BC$55&lt;&gt;0,証明書!$BC$56&lt;&gt;0)),証明書!$BG$43,"")</f>
        <v/>
      </c>
      <c r="K33" s="603" t="str">
        <f>IF(AND(証明書!$AW$56&lt;&gt;証明書!$BC$55+証明書!$BC$56,OR(証明書!$BC$55&lt;&gt;0,証明書!$BC$56&lt;&gt;0)),証明書!$AW$56,"")</f>
        <v/>
      </c>
      <c r="L33" s="603" t="str">
        <f>IF(AND(証明書!$AW$56&lt;&gt;証明書!$BC$55+証明書!$BC$56,OR(証明書!$BC$55&lt;&gt;0,証明書!$BC$56&lt;&gt;0)),証明書!$BC$55+証明書!$BC$56,"")</f>
        <v/>
      </c>
    </row>
    <row r="34" spans="1:12">
      <c r="A34" s="135" t="s">
        <v>21</v>
      </c>
      <c r="G34" s="33" t="str">
        <f>IF(H34&lt;&gt;"",MAX($G$3:$G33)+1,"")</f>
        <v/>
      </c>
      <c r="H34" s="33" t="str">
        <f>IF(AND(証明書!$AW$56&lt;&gt;証明書!$BI$55+証明書!$BI$56,OR(証明書!$BI$55&lt;&gt;0,証明書!$BI$56&lt;&gt;0)),証明書!$AN$55,"")</f>
        <v/>
      </c>
      <c r="I34" s="620" t="str">
        <f>IF(AND(証明書!$AW$56&lt;&gt;証明書!$BI$55+証明書!$BI$56,OR(証明書!$BI$55&lt;&gt;0,証明書!$BI$56&lt;&gt;0)),証明書!$BI$43,"")</f>
        <v/>
      </c>
      <c r="J34" s="625" t="str">
        <f>IF(AND(証明書!$AW$56&lt;&gt;証明書!$BI$55+証明書!$BI$56,OR(証明書!$BI$55&lt;&gt;0,証明書!$BI$56&lt;&gt;0)),証明書!$BM$43,"")</f>
        <v/>
      </c>
      <c r="K34" s="270" t="str">
        <f>IF(AND(証明書!$AW$56&lt;&gt;証明書!$BI$55+証明書!$BI$56,OR(証明書!$BI$55&lt;&gt;0,証明書!$BI$56&lt;&gt;0)),証明書!$AW$56,"")</f>
        <v/>
      </c>
      <c r="L34" s="270" t="str">
        <f>IF(AND(証明書!$AW$56&lt;&gt;証明書!$BI$55+証明書!$BI$56,OR(証明書!$BI$55&lt;&gt;0,証明書!$BI$56&lt;&gt;0)),証明書!$BI$55+証明書!$BI$56,"")</f>
        <v/>
      </c>
    </row>
    <row r="35" spans="1:12">
      <c r="A35" s="135" t="s">
        <v>22</v>
      </c>
      <c r="G35" s="604" t="str">
        <f>IF(H35&lt;&gt;"",MAX($G$3:$G34)+1,"")</f>
        <v/>
      </c>
      <c r="H35" s="604" t="str">
        <f>IF(AND(証明書!$AW$56&lt;&gt;証明書!$BO$55+証明書!$BO$56,OR(証明書!$BO$55&lt;&gt;0,証明書!$BO$56&lt;&gt;0)),証明書!$AN$55,"")</f>
        <v/>
      </c>
      <c r="I35" s="622" t="str">
        <f>IF(AND(証明書!$AW$56&lt;&gt;証明書!$BO$55+証明書!$BO$56,OR(証明書!$BO$55&lt;&gt;0,証明書!$BO$56&lt;&gt;0)),証明書!$BO$43,"")</f>
        <v/>
      </c>
      <c r="J35" s="627" t="str">
        <f>IF(AND(証明書!$AW$56&lt;&gt;証明書!$BO$55+証明書!$BO$56,OR(証明書!$BO$55&lt;&gt;0,証明書!$BO$56&lt;&gt;0)),証明書!$BS$43,"")</f>
        <v/>
      </c>
      <c r="K35" s="605" t="str">
        <f>IF(AND(証明書!$AW$56&lt;&gt;証明書!$BO$55+証明書!$BO$56,OR(証明書!$BO$55&lt;&gt;0,証明書!$BO$56&lt;&gt;0)),証明書!$AW$56,"")</f>
        <v/>
      </c>
      <c r="L35" s="605" t="str">
        <f>IF(AND(証明書!$AW$56&lt;&gt;証明書!$BO$55+証明書!$BO$56,OR(証明書!$BO$55&lt;&gt;0,証明書!$BO$56&lt;&gt;0)),証明書!$BO$55+証明書!$BO$56,"")</f>
        <v/>
      </c>
    </row>
    <row r="36" spans="1:12">
      <c r="A36" s="135" t="s">
        <v>23</v>
      </c>
      <c r="B36" s="6"/>
      <c r="C36" s="6"/>
      <c r="D36" s="6"/>
      <c r="E36" s="6"/>
      <c r="G36" s="33" t="str">
        <f>IF(H36&lt;&gt;"",MAX($G$3:$G35)+1,"")</f>
        <v/>
      </c>
      <c r="H36" s="33" t="str">
        <f>IF(AND(証明書!$AW$58&lt;&gt;証明書!$BC$57+証明書!$BC$58,OR(証明書!$BC$57&lt;&gt;0,証明書!$BC$58&lt;&gt;0)),証明書!$AN$57,"")</f>
        <v/>
      </c>
      <c r="I36" s="620" t="str">
        <f>IF(AND(証明書!$AW$58&lt;&gt;証明書!$BC$57+証明書!$BC$58,OR(証明書!$BC$57&lt;&gt;0,証明書!$BC$58&lt;&gt;0)),証明書!$BC$43,"")</f>
        <v/>
      </c>
      <c r="J36" s="625" t="str">
        <f>IF(AND(証明書!$AW$58&lt;&gt;証明書!$BC$57+証明書!$BC$58,OR(証明書!$BC$57&lt;&gt;0,証明書!$BC$58&lt;&gt;0)),証明書!$BG$43,"")</f>
        <v/>
      </c>
      <c r="K36" s="270" t="str">
        <f>IF(AND(証明書!$AW$58&lt;&gt;証明書!$BC$57+証明書!$BC$58,OR(証明書!$BC$57&lt;&gt;0,証明書!$BC$58&lt;&gt;0)),証明書!$AW$58,"")</f>
        <v/>
      </c>
      <c r="L36" s="270" t="str">
        <f>IF(AND(証明書!$AW$58&lt;&gt;証明書!$BC$57+証明書!$BC$58,OR(証明書!$BC$57&lt;&gt;0,証明書!$BC$58&lt;&gt;0)),証明書!$BC$57+証明書!$BC$58,"")</f>
        <v/>
      </c>
    </row>
    <row r="37" spans="1:12">
      <c r="A37" s="31" t="s">
        <v>24</v>
      </c>
      <c r="G37" s="33" t="str">
        <f>IF(H37&lt;&gt;"",MAX($G$3:$G36)+1,"")</f>
        <v/>
      </c>
      <c r="H37" s="33" t="str">
        <f>IF(AND(証明書!$AW$58&lt;&gt;証明書!$BI$57+証明書!$BI$58,OR(証明書!$BI$57&lt;&gt;0,証明書!$BI$58&lt;&gt;0)),証明書!$AN$57,"")</f>
        <v/>
      </c>
      <c r="I37" s="620" t="str">
        <f>IF(AND(証明書!$AW$58&lt;&gt;証明書!$BI$57+証明書!$BI$58,OR(証明書!$BI$57&lt;&gt;0,証明書!$BI$58&lt;&gt;0)),証明書!$BI$43,"")</f>
        <v/>
      </c>
      <c r="J37" s="625" t="str">
        <f>IF(AND(証明書!$AW$58&lt;&gt;証明書!$BI$57+証明書!$BI$58,OR(証明書!$BI$57&lt;&gt;0,証明書!$BI$58&lt;&gt;0)),証明書!$BM$43,"")</f>
        <v/>
      </c>
      <c r="K37" s="270" t="str">
        <f>IF(AND(証明書!$AW$58&lt;&gt;証明書!$BI$57+証明書!$BI$58,OR(証明書!$BI$57&lt;&gt;0,証明書!$BI$58&lt;&gt;0)),証明書!$AW$58,"")</f>
        <v/>
      </c>
      <c r="L37" s="270" t="str">
        <f>IF(AND(証明書!$AW$58&lt;&gt;証明書!$BI$57+証明書!$BI$58,OR(証明書!$BI$57&lt;&gt;0,証明書!$BI$58&lt;&gt;0)),証明書!$BI$57+証明書!$BI$58,"")</f>
        <v/>
      </c>
    </row>
    <row r="38" spans="1:12">
      <c r="G38" s="34" t="str">
        <f>IF(H38&lt;&gt;"",MAX($G$3:$G37)+1,"")</f>
        <v/>
      </c>
      <c r="H38" s="34" t="str">
        <f>IF(AND(証明書!$AW$58&lt;&gt;証明書!$BO$57+証明書!$BO$58,OR(証明書!$BO$57&lt;&gt;0,証明書!$BO$58&lt;&gt;0)),証明書!$AN$57,"")</f>
        <v/>
      </c>
      <c r="I38" s="623" t="str">
        <f>IF(AND(証明書!$AW$58&lt;&gt;証明書!$BO$57+証明書!$BO$58,OR(証明書!$BO$57&lt;&gt;0,証明書!$BO$58&lt;&gt;0)),証明書!$BO$43,"")</f>
        <v/>
      </c>
      <c r="J38" s="628" t="str">
        <f>IF(AND(証明書!$AW$58&lt;&gt;証明書!$BO$57+証明書!$BO$58,OR(証明書!$BO$57&lt;&gt;0,証明書!$BO$58&lt;&gt;0)),証明書!$BS$43,"")</f>
        <v/>
      </c>
      <c r="K38" s="271" t="str">
        <f>IF(AND(証明書!$AW$58&lt;&gt;証明書!$BO$57+証明書!$BO$58,OR(証明書!$BO$57&lt;&gt;0,証明書!$BO$58&lt;&gt;0)),証明書!$AW$58,"")</f>
        <v/>
      </c>
      <c r="L38" s="271" t="str">
        <f>IF(AND(証明書!$AW$58&lt;&gt;証明書!$BO$57+証明書!$BO$58,OR(証明書!$BO$57&lt;&gt;0,証明書!$BO$58&lt;&gt;0)),証明書!$BO$57+証明書!$BO$58,"")</f>
        <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5838A99A5F4D438F410B4D1D606AFE" ma:contentTypeVersion="0" ma:contentTypeDescription="新しいドキュメントを作成します。" ma:contentTypeScope="" ma:versionID="85cb1c1538bfdda33825815749c555f2">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6EA6BB-DE77-431A-9E97-3B5D7D99C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753D92E-C491-4FF5-BB23-C1069DF1C1B9}">
  <ds:schemaRefs>
    <ds:schemaRef ds:uri="http://schemas.microsoft.com/sharepoint/v3/contenttype/forms"/>
  </ds:schemaRefs>
</ds:datastoreItem>
</file>

<file path=customXml/itemProps3.xml><?xml version="1.0" encoding="utf-8"?>
<ds:datastoreItem xmlns:ds="http://schemas.openxmlformats.org/officeDocument/2006/customXml" ds:itemID="{93BB6EEF-9CEB-4F56-8056-344C2C61E2E0}">
  <ds:schemaRefs>
    <ds:schemaRef ds:uri="http://schemas.openxmlformats.org/package/2006/metadata/core-properties"/>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出産手当ex</vt:lpstr>
      <vt:lpstr>出産手当</vt:lpstr>
      <vt:lpstr>傷病手当ex</vt:lpstr>
      <vt:lpstr>傷病手当</vt:lpstr>
      <vt:lpstr>証明書</vt:lpstr>
      <vt:lpstr>記入例_常勤</vt:lpstr>
      <vt:lpstr>記入例_非常勤</vt:lpstr>
      <vt:lpstr>calc</vt:lpstr>
      <vt:lpstr>記入例_常勤!Print_Area</vt:lpstr>
      <vt:lpstr>記入例_非常勤!Print_Area</vt:lpstr>
      <vt:lpstr>出産手当!Print_Area</vt:lpstr>
      <vt:lpstr>出産手当ex!Print_Area</vt:lpstr>
      <vt:lpstr>傷病手当!Print_Area</vt:lpstr>
      <vt:lpstr>傷病手当ex!Print_Area</vt:lpstr>
      <vt:lpstr>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三隅 幸治</dc:creator>
  <cp:lastModifiedBy>三隅 幸治</cp:lastModifiedBy>
  <cp:lastPrinted>2023-07-12T06:09:07Z</cp:lastPrinted>
  <dcterms:created xsi:type="dcterms:W3CDTF">2023-04-26T06:46:18Z</dcterms:created>
  <dcterms:modified xsi:type="dcterms:W3CDTF">2023-09-04T04:28:15Z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0x010100885838A99A5F4D438F410B4D1D606AFE</vt:lpwstr>
  </property>
</Properties>
</file>